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0" yWindow="1668" windowWidth="12192" windowHeight="6132" activeTab="2"/>
  </bookViews>
  <sheets>
    <sheet name="Elipse" sheetId="1" r:id="rId1"/>
    <sheet name="Hipérbola" sheetId="2" r:id="rId2"/>
    <sheet name="Parábola" sheetId="3" r:id="rId3"/>
  </sheets>
  <definedNames>
    <definedName name="alf" localSheetId="1">'Hipérbola'!$A$8:$A$108</definedName>
    <definedName name="alf">'Elipse'!$A$11:$A$111</definedName>
    <definedName name="d">'Parábola'!$F$11</definedName>
    <definedName name="f" localSheetId="1">'Hipérbola'!$G$14</definedName>
    <definedName name="f">'Elipse'!$G$15</definedName>
    <definedName name="g" localSheetId="1">'Hipérbola'!$H$19</definedName>
    <definedName name="g">'Elipse'!$I$15</definedName>
    <definedName name="i" localSheetId="1">'Hipérbola'!$L$12</definedName>
    <definedName name="i">'Elipse'!$K$21</definedName>
    <definedName name="k">'Parábola'!$L$12</definedName>
    <definedName name="m" localSheetId="1">'Hipérbola'!$G$11</definedName>
    <definedName name="m">'Elipse'!$G$11</definedName>
    <definedName name="n" localSheetId="1">'Hipérbola'!$I$11</definedName>
    <definedName name="n">'Elipse'!$I$11</definedName>
    <definedName name="p">'Hipérbola'!$I$14</definedName>
    <definedName name="rad" localSheetId="1">'Hipérbola'!$H$20</definedName>
    <definedName name="rad">'Elipse'!$L$21</definedName>
    <definedName name="t">'Hipérbola'!$A$8:$A$108</definedName>
    <definedName name="u">'Hipérbola'!$G$8</definedName>
    <definedName name="v">'Hipérbola'!$H$8</definedName>
    <definedName name="w">'Hipérbola'!$I$8</definedName>
    <definedName name="x">'Hipérbola'!$B$8:$B$108</definedName>
    <definedName name="y">'Hipérbola'!$C$8:$C$108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<sst xmlns="http://schemas.openxmlformats.org/spreadsheetml/2006/main" count="50" uniqueCount="32">
  <si>
    <t>ELIPSE</t>
  </si>
  <si>
    <t>t</t>
  </si>
  <si>
    <t>x</t>
  </si>
  <si>
    <t>y</t>
  </si>
  <si>
    <t xml:space="preserve"> </t>
  </si>
  <si>
    <t>semieje
horizontal</t>
  </si>
  <si>
    <t>semieje
vertical</t>
  </si>
  <si>
    <t>distancia
focal</t>
  </si>
  <si>
    <t>excentricidad</t>
  </si>
  <si>
    <t>grados</t>
  </si>
  <si>
    <t>1º radio
 vector</t>
  </si>
  <si>
    <t>2º radio
vector</t>
  </si>
  <si>
    <t>suma radios
vectores</t>
  </si>
  <si>
    <t>X</t>
  </si>
  <si>
    <t>i</t>
  </si>
  <si>
    <t>rad</t>
  </si>
  <si>
    <t>Y</t>
  </si>
  <si>
    <t>F'</t>
  </si>
  <si>
    <t>P</t>
  </si>
  <si>
    <t>HIPÉRBOLA</t>
  </si>
  <si>
    <t>semieje
real</t>
  </si>
  <si>
    <t>semieje
imaginario</t>
  </si>
  <si>
    <t>parámetro</t>
  </si>
  <si>
    <t>abs(X)</t>
  </si>
  <si>
    <t>F</t>
  </si>
  <si>
    <t>diferencia radios
vectores</t>
  </si>
  <si>
    <t>distancia al origen
del foco-directriz</t>
  </si>
  <si>
    <t>q</t>
  </si>
  <si>
    <t>k</t>
  </si>
  <si>
    <t>distancia al foco</t>
  </si>
  <si>
    <t>distancia a la directriz</t>
  </si>
  <si>
    <t>PARÁBOLA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</si>
</sst>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0.0000000000"/>
    <numFmt numFmtId="187" formatCode="0.000000000"/>
    <numFmt numFmtId="188" formatCode="0.00000000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sz val="20"/>
      <name val="Arial"/>
      <family val="2"/>
    </font>
    <font>
      <b/>
      <sz val="12"/>
      <name val="Arial"/>
      <family val="2"/>
    </font>
    <font>
      <sz val="8.25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2" borderId="0" xfId="0" applyFill="1" applyAlignment="1">
      <alignment/>
    </xf>
    <xf numFmtId="184" fontId="0" fillId="2" borderId="0" xfId="0" applyNumberFormat="1" applyFill="1" applyAlignment="1">
      <alignment/>
    </xf>
    <xf numFmtId="0" fontId="5" fillId="2" borderId="0" xfId="0" applyFont="1" applyFill="1" applyBorder="1" applyAlignment="1">
      <alignment horizontal="centerContinuous"/>
    </xf>
    <xf numFmtId="0" fontId="0" fillId="2" borderId="0" xfId="0" applyFill="1" applyBorder="1" applyAlignment="1">
      <alignment horizontal="centerContinuous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/>
    </xf>
    <xf numFmtId="2" fontId="0" fillId="3" borderId="0" xfId="0" applyNumberFormat="1" applyFill="1" applyAlignment="1">
      <alignment/>
    </xf>
    <xf numFmtId="1" fontId="0" fillId="3" borderId="0" xfId="0" applyNumberFormat="1" applyFill="1" applyAlignment="1">
      <alignment/>
    </xf>
    <xf numFmtId="1" fontId="0" fillId="2" borderId="0" xfId="0" applyNumberFormat="1" applyFill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Continuous"/>
    </xf>
    <xf numFmtId="0" fontId="0" fillId="4" borderId="3" xfId="0" applyFill="1" applyBorder="1" applyAlignment="1">
      <alignment horizontal="centerContinuous"/>
    </xf>
    <xf numFmtId="0" fontId="0" fillId="4" borderId="4" xfId="0" applyFill="1" applyBorder="1" applyAlignment="1">
      <alignment horizontal="centerContinuous"/>
    </xf>
    <xf numFmtId="2" fontId="0" fillId="4" borderId="1" xfId="0" applyNumberFormat="1" applyFill="1" applyBorder="1" applyAlignment="1">
      <alignment horizontal="center" vertical="center"/>
    </xf>
    <xf numFmtId="1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2" fontId="0" fillId="4" borderId="1" xfId="0" applyNumberFormat="1" applyFill="1" applyBorder="1" applyAlignment="1">
      <alignment horizontal="center"/>
    </xf>
    <xf numFmtId="185" fontId="0" fillId="3" borderId="0" xfId="0" applyNumberFormat="1" applyFill="1" applyAlignment="1">
      <alignment/>
    </xf>
    <xf numFmtId="0" fontId="0" fillId="5" borderId="0" xfId="0" applyFill="1" applyAlignment="1">
      <alignment/>
    </xf>
    <xf numFmtId="2" fontId="0" fillId="5" borderId="0" xfId="0" applyNumberFormat="1" applyFill="1" applyAlignment="1">
      <alignment/>
    </xf>
    <xf numFmtId="0" fontId="0" fillId="5" borderId="0" xfId="0" applyFill="1" applyAlignment="1">
      <alignment horizontal="center"/>
    </xf>
    <xf numFmtId="0" fontId="0" fillId="4" borderId="1" xfId="0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.0245"/>
          <c:w val="0.8995"/>
          <c:h val="0.898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02"/>
              <c:delete val="1"/>
            </c:dLbl>
            <c:delete val="1"/>
          </c:dLbls>
          <c:xVal>
            <c:numRef>
              <c:f>Elipse!$D$11:$D$111</c:f>
              <c:numCache>
                <c:ptCount val="101"/>
                <c:pt idx="0">
                  <c:v>6</c:v>
                </c:pt>
                <c:pt idx="1">
                  <c:v>5.988160370569629</c:v>
                </c:pt>
                <c:pt idx="2">
                  <c:v>5.952688207886867</c:v>
                </c:pt>
                <c:pt idx="3">
                  <c:v>5.893723504372132</c:v>
                </c:pt>
                <c:pt idx="4">
                  <c:v>5.8114989667717865</c:v>
                </c:pt>
                <c:pt idx="5">
                  <c:v>5.706339097770921</c:v>
                </c:pt>
                <c:pt idx="6">
                  <c:v>5.578658915329509</c:v>
                </c:pt>
                <c:pt idx="7">
                  <c:v>5.4289623147961175</c:v>
                </c:pt>
                <c:pt idx="8">
                  <c:v>5.257840080263182</c:v>
                </c:pt>
                <c:pt idx="9">
                  <c:v>5.065967553012091</c:v>
                </c:pt>
                <c:pt idx="10">
                  <c:v>4.854101966249685</c:v>
                </c:pt>
                <c:pt idx="11">
                  <c:v>4.623079456654736</c:v>
                </c:pt>
                <c:pt idx="12">
                  <c:v>4.37381176452847</c:v>
                </c:pt>
                <c:pt idx="13">
                  <c:v>4.107282635572133</c:v>
                </c:pt>
                <c:pt idx="14">
                  <c:v>3.8245439384921394</c:v>
                </c:pt>
                <c:pt idx="15">
                  <c:v>3.52671151375484</c:v>
                </c:pt>
                <c:pt idx="16">
                  <c:v>3.2149607698739806</c:v>
                </c:pt>
                <c:pt idx="17">
                  <c:v>2.890522044610292</c:v>
                </c:pt>
                <c:pt idx="18">
                  <c:v>2.554675749390436</c:v>
                </c:pt>
                <c:pt idx="19">
                  <c:v>2.208747316108067</c:v>
                </c:pt>
                <c:pt idx="20">
                  <c:v>1.8541019662496838</c:v>
                </c:pt>
                <c:pt idx="21">
                  <c:v>1.4921393229891273</c:v>
                </c:pt>
                <c:pt idx="22">
                  <c:v>1.1242878875143458</c:v>
                </c:pt>
                <c:pt idx="23">
                  <c:v>0.7519994013858229</c:v>
                </c:pt>
                <c:pt idx="24">
                  <c:v>0.37674311717587716</c:v>
                </c:pt>
                <c:pt idx="25">
                  <c:v>-3.6292583521779775E-15</c:v>
                </c:pt>
                <c:pt idx="26">
                  <c:v>-0.3767431171758844</c:v>
                </c:pt>
                <c:pt idx="27">
                  <c:v>-0.75199940138583</c:v>
                </c:pt>
                <c:pt idx="28">
                  <c:v>-1.124287887514353</c:v>
                </c:pt>
                <c:pt idx="29">
                  <c:v>-1.4921393229891342</c:v>
                </c:pt>
                <c:pt idx="30">
                  <c:v>-1.8541019662496905</c:v>
                </c:pt>
                <c:pt idx="31">
                  <c:v>-2.208747316108074</c:v>
                </c:pt>
                <c:pt idx="32">
                  <c:v>-2.5546757493904413</c:v>
                </c:pt>
                <c:pt idx="33">
                  <c:v>-2.8905220446102975</c:v>
                </c:pt>
                <c:pt idx="34">
                  <c:v>-3.2149607698739855</c:v>
                </c:pt>
                <c:pt idx="35">
                  <c:v>-3.5267115137548446</c:v>
                </c:pt>
                <c:pt idx="36">
                  <c:v>-3.8245439384921447</c:v>
                </c:pt>
                <c:pt idx="37">
                  <c:v>-4.107282635572139</c:v>
                </c:pt>
                <c:pt idx="38">
                  <c:v>-4.373811764528475</c:v>
                </c:pt>
                <c:pt idx="39">
                  <c:v>-4.623079456654741</c:v>
                </c:pt>
                <c:pt idx="40">
                  <c:v>-4.854101966249691</c:v>
                </c:pt>
                <c:pt idx="41">
                  <c:v>-5.065967553012096</c:v>
                </c:pt>
                <c:pt idx="42">
                  <c:v>-5.257840080263187</c:v>
                </c:pt>
                <c:pt idx="43">
                  <c:v>-5.428962314796122</c:v>
                </c:pt>
                <c:pt idx="44">
                  <c:v>-5.5786589153295125</c:v>
                </c:pt>
                <c:pt idx="45">
                  <c:v>-5.706339097770925</c:v>
                </c:pt>
                <c:pt idx="46">
                  <c:v>-5.81149896677179</c:v>
                </c:pt>
                <c:pt idx="47">
                  <c:v>-5.893723504372135</c:v>
                </c:pt>
                <c:pt idx="48">
                  <c:v>-5.952688207886869</c:v>
                </c:pt>
                <c:pt idx="49">
                  <c:v>-5.98816037056963</c:v>
                </c:pt>
                <c:pt idx="50">
                  <c:v>-6</c:v>
                </c:pt>
                <c:pt idx="51">
                  <c:v>-5.988160370569629</c:v>
                </c:pt>
                <c:pt idx="52">
                  <c:v>-5.952688207886865</c:v>
                </c:pt>
                <c:pt idx="53">
                  <c:v>-5.893723504372129</c:v>
                </c:pt>
                <c:pt idx="54">
                  <c:v>-5.811498966771783</c:v>
                </c:pt>
                <c:pt idx="55">
                  <c:v>-5.706339097770916</c:v>
                </c:pt>
                <c:pt idx="56">
                  <c:v>-5.578658915329502</c:v>
                </c:pt>
                <c:pt idx="57">
                  <c:v>-5.428962314796109</c:v>
                </c:pt>
                <c:pt idx="58">
                  <c:v>-5.257840080263172</c:v>
                </c:pt>
                <c:pt idx="59">
                  <c:v>-5.065967553012079</c:v>
                </c:pt>
                <c:pt idx="60">
                  <c:v>-4.854101966249672</c:v>
                </c:pt>
                <c:pt idx="61">
                  <c:v>-4.623079456654722</c:v>
                </c:pt>
                <c:pt idx="62">
                  <c:v>-4.373811764528455</c:v>
                </c:pt>
                <c:pt idx="63">
                  <c:v>-4.1072826355721155</c:v>
                </c:pt>
                <c:pt idx="64">
                  <c:v>-3.824543938492121</c:v>
                </c:pt>
                <c:pt idx="65">
                  <c:v>-3.5267115137548224</c:v>
                </c:pt>
                <c:pt idx="66">
                  <c:v>-3.2149607698739646</c:v>
                </c:pt>
                <c:pt idx="67">
                  <c:v>-2.8905220446102775</c:v>
                </c:pt>
                <c:pt idx="68">
                  <c:v>-2.554675749390423</c:v>
                </c:pt>
                <c:pt idx="69">
                  <c:v>-2.208747316108057</c:v>
                </c:pt>
                <c:pt idx="70">
                  <c:v>-1.8541019662496754</c:v>
                </c:pt>
                <c:pt idx="71">
                  <c:v>-1.4921393229891216</c:v>
                </c:pt>
                <c:pt idx="72">
                  <c:v>-1.1242878875143427</c:v>
                </c:pt>
                <c:pt idx="73">
                  <c:v>-0.7519994013858224</c:v>
                </c:pt>
                <c:pt idx="74">
                  <c:v>-0.37674311717587927</c:v>
                </c:pt>
                <c:pt idx="75">
                  <c:v>-1.102633609417758E-15</c:v>
                </c:pt>
                <c:pt idx="76">
                  <c:v>0.376743117175877</c:v>
                </c:pt>
                <c:pt idx="77">
                  <c:v>0.75199940138582</c:v>
                </c:pt>
                <c:pt idx="78">
                  <c:v>1.1242878875143405</c:v>
                </c:pt>
                <c:pt idx="79">
                  <c:v>1.4921393229891193</c:v>
                </c:pt>
                <c:pt idx="80">
                  <c:v>1.8541019662496734</c:v>
                </c:pt>
                <c:pt idx="81">
                  <c:v>2.208747316108055</c:v>
                </c:pt>
                <c:pt idx="82">
                  <c:v>2.5546757493904213</c:v>
                </c:pt>
                <c:pt idx="83">
                  <c:v>2.8905220446102757</c:v>
                </c:pt>
                <c:pt idx="84">
                  <c:v>3.2149607698739624</c:v>
                </c:pt>
                <c:pt idx="85">
                  <c:v>3.5267115137548206</c:v>
                </c:pt>
                <c:pt idx="86">
                  <c:v>3.824543938492119</c:v>
                </c:pt>
                <c:pt idx="87">
                  <c:v>4.107282635572112</c:v>
                </c:pt>
                <c:pt idx="88">
                  <c:v>4.373811764528449</c:v>
                </c:pt>
                <c:pt idx="89">
                  <c:v>4.6230794566547155</c:v>
                </c:pt>
                <c:pt idx="90">
                  <c:v>4.854101966249665</c:v>
                </c:pt>
                <c:pt idx="91">
                  <c:v>5.065967553012072</c:v>
                </c:pt>
                <c:pt idx="92">
                  <c:v>5.257840080263163</c:v>
                </c:pt>
                <c:pt idx="93">
                  <c:v>5.428962314796101</c:v>
                </c:pt>
                <c:pt idx="94">
                  <c:v>5.578658915329493</c:v>
                </c:pt>
                <c:pt idx="95">
                  <c:v>5.706339097770908</c:v>
                </c:pt>
                <c:pt idx="96">
                  <c:v>5.811498966771775</c:v>
                </c:pt>
                <c:pt idx="97">
                  <c:v>5.893723504372123</c:v>
                </c:pt>
                <c:pt idx="98">
                  <c:v>5.952688207886861</c:v>
                </c:pt>
                <c:pt idx="99">
                  <c:v>5.988160370569626</c:v>
                </c:pt>
                <c:pt idx="100">
                  <c:v>6</c:v>
                </c:pt>
              </c:numCache>
            </c:numRef>
          </c:xVal>
          <c:yVal>
            <c:numRef>
              <c:f>Elipse!$E$11:$E$111</c:f>
              <c:numCache>
                <c:ptCount val="101"/>
                <c:pt idx="0">
                  <c:v>0</c:v>
                </c:pt>
                <c:pt idx="1">
                  <c:v>0.37674311717588027</c:v>
                </c:pt>
                <c:pt idx="2">
                  <c:v>0.7519994013858255</c:v>
                </c:pt>
                <c:pt idx="3">
                  <c:v>1.1242878875143478</c:v>
                </c:pt>
                <c:pt idx="4">
                  <c:v>1.4921393229891287</c:v>
                </c:pt>
                <c:pt idx="5">
                  <c:v>1.8541019662496843</c:v>
                </c:pt>
                <c:pt idx="6">
                  <c:v>2.2087473161080675</c:v>
                </c:pt>
                <c:pt idx="7">
                  <c:v>2.5546757493904355</c:v>
                </c:pt>
                <c:pt idx="8">
                  <c:v>2.8905220446102913</c:v>
                </c:pt>
                <c:pt idx="9">
                  <c:v>3.2149607698739793</c:v>
                </c:pt>
                <c:pt idx="10">
                  <c:v>3.5267115137548384</c:v>
                </c:pt>
                <c:pt idx="11">
                  <c:v>3.8245439384921376</c:v>
                </c:pt>
                <c:pt idx="12">
                  <c:v>4.1072826355721315</c:v>
                </c:pt>
                <c:pt idx="13">
                  <c:v>4.373811764528468</c:v>
                </c:pt>
                <c:pt idx="14">
                  <c:v>4.623079456654734</c:v>
                </c:pt>
                <c:pt idx="15">
                  <c:v>4.854101966249683</c:v>
                </c:pt>
                <c:pt idx="16">
                  <c:v>5.06596755301209</c:v>
                </c:pt>
                <c:pt idx="17">
                  <c:v>5.257840080263182</c:v>
                </c:pt>
                <c:pt idx="18">
                  <c:v>5.4289623147961175</c:v>
                </c:pt>
                <c:pt idx="19">
                  <c:v>5.578658915329509</c:v>
                </c:pt>
                <c:pt idx="20">
                  <c:v>5.706339097770922</c:v>
                </c:pt>
                <c:pt idx="21">
                  <c:v>5.811498966771787</c:v>
                </c:pt>
                <c:pt idx="22">
                  <c:v>5.893723504372132</c:v>
                </c:pt>
                <c:pt idx="23">
                  <c:v>5.952688207886867</c:v>
                </c:pt>
                <c:pt idx="24">
                  <c:v>5.988160370569629</c:v>
                </c:pt>
                <c:pt idx="25">
                  <c:v>6</c:v>
                </c:pt>
                <c:pt idx="26">
                  <c:v>5.988160370569629</c:v>
                </c:pt>
                <c:pt idx="27">
                  <c:v>5.952688207886867</c:v>
                </c:pt>
                <c:pt idx="28">
                  <c:v>5.893723504372131</c:v>
                </c:pt>
                <c:pt idx="29">
                  <c:v>5.811498966771785</c:v>
                </c:pt>
                <c:pt idx="30">
                  <c:v>5.706339097770919</c:v>
                </c:pt>
                <c:pt idx="31">
                  <c:v>5.578658915329506</c:v>
                </c:pt>
                <c:pt idx="32">
                  <c:v>5.428962314796115</c:v>
                </c:pt>
                <c:pt idx="33">
                  <c:v>5.257840080263178</c:v>
                </c:pt>
                <c:pt idx="34">
                  <c:v>5.0659675530120865</c:v>
                </c:pt>
                <c:pt idx="35">
                  <c:v>4.85410196624968</c:v>
                </c:pt>
                <c:pt idx="36">
                  <c:v>4.623079456654731</c:v>
                </c:pt>
                <c:pt idx="37">
                  <c:v>4.3738117645284635</c:v>
                </c:pt>
                <c:pt idx="38">
                  <c:v>4.107282635572126</c:v>
                </c:pt>
                <c:pt idx="39">
                  <c:v>3.8245439384921314</c:v>
                </c:pt>
                <c:pt idx="40">
                  <c:v>3.526711513754831</c:v>
                </c:pt>
                <c:pt idx="41">
                  <c:v>3.2149607698739704</c:v>
                </c:pt>
                <c:pt idx="42">
                  <c:v>2.890522044610282</c:v>
                </c:pt>
                <c:pt idx="43">
                  <c:v>2.5546757493904253</c:v>
                </c:pt>
                <c:pt idx="44">
                  <c:v>2.2087473161080564</c:v>
                </c:pt>
                <c:pt idx="45">
                  <c:v>1.8541019662496723</c:v>
                </c:pt>
                <c:pt idx="46">
                  <c:v>1.492139322989116</c:v>
                </c:pt>
                <c:pt idx="47">
                  <c:v>1.1242878875143343</c:v>
                </c:pt>
                <c:pt idx="48">
                  <c:v>0.7519994013858113</c:v>
                </c:pt>
                <c:pt idx="49">
                  <c:v>0.3767431171758656</c:v>
                </c:pt>
                <c:pt idx="50">
                  <c:v>-1.5252122481657082E-14</c:v>
                </c:pt>
                <c:pt idx="51">
                  <c:v>-0.376743117175896</c:v>
                </c:pt>
                <c:pt idx="52">
                  <c:v>-0.7519994013858418</c:v>
                </c:pt>
                <c:pt idx="53">
                  <c:v>-1.1242878875143643</c:v>
                </c:pt>
                <c:pt idx="54">
                  <c:v>-1.4921393229891455</c:v>
                </c:pt>
                <c:pt idx="55">
                  <c:v>-1.8541019662497014</c:v>
                </c:pt>
                <c:pt idx="56">
                  <c:v>-2.208747316108085</c:v>
                </c:pt>
                <c:pt idx="57">
                  <c:v>-2.554675749390453</c:v>
                </c:pt>
                <c:pt idx="58">
                  <c:v>-2.8905220446103086</c:v>
                </c:pt>
                <c:pt idx="59">
                  <c:v>-3.2149607698739966</c:v>
                </c:pt>
                <c:pt idx="60">
                  <c:v>-3.5267115137548553</c:v>
                </c:pt>
                <c:pt idx="61">
                  <c:v>-3.8245439384921545</c:v>
                </c:pt>
                <c:pt idx="62">
                  <c:v>-4.1072826355721475</c:v>
                </c:pt>
                <c:pt idx="63">
                  <c:v>-4.373811764528484</c:v>
                </c:pt>
                <c:pt idx="64">
                  <c:v>-4.623079456654749</c:v>
                </c:pt>
                <c:pt idx="65">
                  <c:v>-4.854101966249697</c:v>
                </c:pt>
                <c:pt idx="66">
                  <c:v>-5.065967553012101</c:v>
                </c:pt>
                <c:pt idx="67">
                  <c:v>-5.25784008026319</c:v>
                </c:pt>
                <c:pt idx="68">
                  <c:v>-5.428962314796123</c:v>
                </c:pt>
                <c:pt idx="69">
                  <c:v>-5.5786589153295125</c:v>
                </c:pt>
                <c:pt idx="70">
                  <c:v>-5.7063390977709245</c:v>
                </c:pt>
                <c:pt idx="71">
                  <c:v>-5.811498966771788</c:v>
                </c:pt>
                <c:pt idx="72">
                  <c:v>-5.893723504372133</c:v>
                </c:pt>
                <c:pt idx="73">
                  <c:v>-5.952688207886867</c:v>
                </c:pt>
                <c:pt idx="74">
                  <c:v>-5.988160370569629</c:v>
                </c:pt>
                <c:pt idx="75">
                  <c:v>-6</c:v>
                </c:pt>
                <c:pt idx="76">
                  <c:v>-5.988160370569629</c:v>
                </c:pt>
                <c:pt idx="77">
                  <c:v>-5.952688207886868</c:v>
                </c:pt>
                <c:pt idx="78">
                  <c:v>-5.893723504372134</c:v>
                </c:pt>
                <c:pt idx="79">
                  <c:v>-5.811498966771789</c:v>
                </c:pt>
                <c:pt idx="80">
                  <c:v>-5.706339097770925</c:v>
                </c:pt>
                <c:pt idx="81">
                  <c:v>-5.578658915329513</c:v>
                </c:pt>
                <c:pt idx="82">
                  <c:v>-5.428962314796124</c:v>
                </c:pt>
                <c:pt idx="83">
                  <c:v>-5.25784008026319</c:v>
                </c:pt>
                <c:pt idx="84">
                  <c:v>-5.065967553012101</c:v>
                </c:pt>
                <c:pt idx="85">
                  <c:v>-4.854101966249698</c:v>
                </c:pt>
                <c:pt idx="86">
                  <c:v>-4.623079456654751</c:v>
                </c:pt>
                <c:pt idx="87">
                  <c:v>-4.3738117645284875</c:v>
                </c:pt>
                <c:pt idx="88">
                  <c:v>-4.107282635572153</c:v>
                </c:pt>
                <c:pt idx="89">
                  <c:v>-3.8245439384921625</c:v>
                </c:pt>
                <c:pt idx="90">
                  <c:v>-3.5267115137548655</c:v>
                </c:pt>
                <c:pt idx="91">
                  <c:v>-3.21496076987401</c:v>
                </c:pt>
                <c:pt idx="92">
                  <c:v>-2.8905220446103246</c:v>
                </c:pt>
                <c:pt idx="93">
                  <c:v>-2.554675749390472</c:v>
                </c:pt>
                <c:pt idx="94">
                  <c:v>-2.2087473161081066</c:v>
                </c:pt>
                <c:pt idx="95">
                  <c:v>-1.8541019662497265</c:v>
                </c:pt>
                <c:pt idx="96">
                  <c:v>-1.4921393229891735</c:v>
                </c:pt>
                <c:pt idx="97">
                  <c:v>-1.1242878875143951</c:v>
                </c:pt>
                <c:pt idx="98">
                  <c:v>-0.7519994013858755</c:v>
                </c:pt>
                <c:pt idx="99">
                  <c:v>-0.3767431171759328</c:v>
                </c:pt>
                <c:pt idx="100">
                  <c:v>-5.476088332789786E-14</c:v>
                </c:pt>
              </c:numCache>
            </c:numRef>
          </c:yVal>
          <c:smooth val="0"/>
        </c:ser>
        <c:ser>
          <c:idx val="2"/>
          <c:order val="1"/>
          <c:spPr>
            <a:ln w="254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5400">
                <a:solidFill>
                  <a:srgbClr val="424242"/>
                </a:solidFill>
              </a:ln>
            </c:spPr>
            <c:marker>
              <c:symbol val="circle"/>
              <c:size val="6"/>
              <c:spPr>
                <a:solidFill>
                  <a:srgbClr val="FF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"/>
            <c:spPr>
              <a:ln w="12700">
                <a:solidFill>
                  <a:srgbClr val="FF0000"/>
                </a:solidFill>
              </a:ln>
            </c:spPr>
            <c:marker>
              <c:symbol val="circle"/>
              <c:size val="7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"/>
            <c:spPr>
              <a:ln w="12700">
                <a:solidFill>
                  <a:srgbClr val="FF0000"/>
                </a:solidFill>
              </a:ln>
            </c:spPr>
            <c:marker>
              <c:symbol val="circle"/>
              <c:size val="6"/>
              <c:spPr>
                <a:solidFill>
                  <a:srgbClr val="FF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1"/>
              <c:delete val="1"/>
            </c:dLbl>
            <c:delete val="1"/>
          </c:dLbls>
          <c:xVal>
            <c:numRef>
              <c:f>Elipse!$D$112:$D$114</c:f>
              <c:numCache>
                <c:ptCount val="3"/>
                <c:pt idx="0">
                  <c:v>0</c:v>
                </c:pt>
                <c:pt idx="1">
                  <c:v>-4.242640687119286</c:v>
                </c:pt>
                <c:pt idx="2">
                  <c:v>0</c:v>
                </c:pt>
              </c:numCache>
            </c:numRef>
          </c:xVal>
          <c:yVal>
            <c:numRef>
              <c:f>Elipse!$E$112:$E$114</c:f>
              <c:numCache>
                <c:ptCount val="3"/>
                <c:pt idx="0">
                  <c:v>0</c:v>
                </c:pt>
                <c:pt idx="1">
                  <c:v>-4.242640687119285</c:v>
                </c:pt>
                <c:pt idx="2">
                  <c:v>0</c:v>
                </c:pt>
              </c:numCache>
            </c:numRef>
          </c:yVal>
          <c:smooth val="0"/>
        </c:ser>
        <c:axId val="40466752"/>
        <c:axId val="48524097"/>
      </c:scatterChart>
      <c:valAx>
        <c:axId val="40466752"/>
        <c:scaling>
          <c:orientation val="minMax"/>
          <c:max val="10"/>
          <c:min val="-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25400">
            <a:solidFill>
              <a:srgbClr val="000080"/>
            </a:solidFill>
          </a:ln>
        </c:spPr>
        <c:crossAx val="48524097"/>
        <c:crosses val="autoZero"/>
        <c:crossBetween val="midCat"/>
        <c:dispUnits/>
        <c:majorUnit val="2"/>
        <c:minorUnit val="1"/>
      </c:valAx>
      <c:valAx>
        <c:axId val="48524097"/>
        <c:scaling>
          <c:orientation val="minMax"/>
          <c:max val="1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in"/>
        <c:minorTickMark val="none"/>
        <c:tickLblPos val="nextTo"/>
        <c:spPr>
          <a:ln w="25400">
            <a:solidFill>
              <a:srgbClr val="000080"/>
            </a:solidFill>
          </a:ln>
        </c:spPr>
        <c:crossAx val="4046675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"/>
          <c:y val="0.04125"/>
          <c:w val="0.92"/>
          <c:h val="0.90775"/>
        </c:manualLayout>
      </c:layout>
      <c:scatterChart>
        <c:scatterStyle val="lineMarker"/>
        <c:varyColors val="0"/>
        <c:ser>
          <c:idx val="0"/>
          <c:order val="0"/>
          <c:tx>
            <c:strRef>
              <c:f>Hipérbola!$C$7</c:f>
              <c:strCache>
                <c:ptCount val="1"/>
                <c:pt idx="0">
                  <c:v>y</c:v>
                </c:pt>
              </c:strCache>
            </c:strRef>
          </c:tx>
          <c:spPr>
            <a:ln w="254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Hipérbola!$D$8:$D$108</c:f>
              <c:numCache>
                <c:ptCount val="101"/>
                <c:pt idx="0">
                  <c:v>-151.01492993666648</c:v>
                </c:pt>
                <c:pt idx="1">
                  <c:v>-142.2653403074504</c:v>
                </c:pt>
                <c:pt idx="2">
                  <c:v>-134.0280595683475</c:v>
                </c:pt>
                <c:pt idx="3">
                  <c:v>-126.27342461136608</c:v>
                </c:pt>
                <c:pt idx="4">
                  <c:v>-118.97351037465026</c:v>
                </c:pt>
                <c:pt idx="5">
                  <c:v>-112.10202928209435</c:v>
                </c:pt>
                <c:pt idx="6">
                  <c:v>-105.63423657967495</c:v>
                </c:pt>
                <c:pt idx="7">
                  <c:v>-99.54684122760898</c:v>
                </c:pt>
                <c:pt idx="8">
                  <c:v>-93.81792202745302</c:v>
                </c:pt>
                <c:pt idx="9">
                  <c:v>-88.42684868211128</c:v>
                </c:pt>
                <c:pt idx="10">
                  <c:v>-83.35420750448257</c:v>
                </c:pt>
                <c:pt idx="11">
                  <c:v>-78.5817315072175</c:v>
                </c:pt>
                <c:pt idx="12">
                  <c:v>-74.09223462183327</c:v>
                </c:pt>
                <c:pt idx="13">
                  <c:v>-69.86954981030402</c:v>
                </c:pt>
                <c:pt idx="14">
                  <c:v>-65.89847084626135</c:v>
                </c:pt>
                <c:pt idx="15">
                  <c:v>-62.16469755615468</c:v>
                </c:pt>
                <c:pt idx="16">
                  <c:v>-58.65478432318063</c:v>
                </c:pt>
                <c:pt idx="17">
                  <c:v>-55.35609166853924</c:v>
                </c:pt>
                <c:pt idx="18">
                  <c:v>-52.2567407356582</c:v>
                </c:pt>
                <c:pt idx="19">
                  <c:v>-49.34557051347844</c:v>
                </c:pt>
                <c:pt idx="20">
                  <c:v>-46.61209764475895</c:v>
                </c:pt>
                <c:pt idx="21">
                  <c:v>-44.04647867466736</c:v>
                </c:pt>
                <c:pt idx="22">
                  <c:v>-41.63947460371033</c:v>
                </c:pt>
                <c:pt idx="23">
                  <c:v>-39.382417617356076</c:v>
                </c:pt>
                <c:pt idx="24">
                  <c:v>-37.26717987253959</c:v>
                </c:pt>
                <c:pt idx="25">
                  <c:v>-35.286144228648666</c:v>
                </c:pt>
                <c:pt idx="26">
                  <c:v>-33.43217681759002</c:v>
                </c:pt>
                <c:pt idx="27">
                  <c:v>-31.698601354158743</c:v>
                </c:pt>
                <c:pt idx="28">
                  <c:v>-30.07917509420031</c:v>
                </c:pt>
                <c:pt idx="29">
                  <c:v>-28.568066353988605</c:v>
                </c:pt>
                <c:pt idx="30">
                  <c:v>-27.15983350986559</c:v>
                </c:pt>
                <c:pt idx="31">
                  <c:v>-25.849405402518414</c:v>
                </c:pt>
                <c:pt idx="32">
                  <c:v>-24.63206307532844</c:v>
                </c:pt>
                <c:pt idx="33">
                  <c:v>-23.503422781030288</c:v>
                </c:pt>
                <c:pt idx="34">
                  <c:v>-22.459420195486693</c:v>
                </c:pt>
                <c:pt idx="35">
                  <c:v>-21.496295781731586</c:v>
                </c:pt>
                <c:pt idx="36">
                  <c:v>-20.61058125157626</c:v>
                </c:pt>
                <c:pt idx="37">
                  <c:v>-19.799087076025657</c:v>
                </c:pt>
                <c:pt idx="38">
                  <c:v>-19.058890999528924</c:v>
                </c:pt>
                <c:pt idx="39">
                  <c:v>-18.387327516702957</c:v>
                </c:pt>
                <c:pt idx="40">
                  <c:v>-17.781978273633992</c:v>
                </c:pt>
                <c:pt idx="41">
                  <c:v>-17.240663359191345</c:v>
                </c:pt>
                <c:pt idx="42">
                  <c:v>-16.76143345499274</c:v>
                </c:pt>
                <c:pt idx="43">
                  <c:v>-16.342562815752665</c:v>
                </c:pt>
                <c:pt idx="44">
                  <c:v>-15.982543054735272</c:v>
                </c:pt>
                <c:pt idx="45">
                  <c:v>-15.680077711932897</c:v>
                </c:pt>
                <c:pt idx="46">
                  <c:v>-15.434077585409675</c:v>
                </c:pt>
                <c:pt idx="47">
                  <c:v>-15.243656808998109</c:v>
                </c:pt>
                <c:pt idx="48">
                  <c:v>-15.108129662223996</c:v>
                </c:pt>
                <c:pt idx="49">
                  <c:v>-15.02700810097206</c:v>
                </c:pt>
                <c:pt idx="50">
                  <c:v>-15</c:v>
                </c:pt>
                <c:pt idx="51">
                  <c:v>-15.027008100972063</c:v>
                </c:pt>
                <c:pt idx="52">
                  <c:v>-15.108129662224002</c:v>
                </c:pt>
                <c:pt idx="53">
                  <c:v>-15.243656808998123</c:v>
                </c:pt>
                <c:pt idx="54">
                  <c:v>-15.434077585409693</c:v>
                </c:pt>
                <c:pt idx="55">
                  <c:v>-15.680077711932917</c:v>
                </c:pt>
                <c:pt idx="56">
                  <c:v>-15.982543054735295</c:v>
                </c:pt>
                <c:pt idx="57">
                  <c:v>-16.342562815752693</c:v>
                </c:pt>
                <c:pt idx="58">
                  <c:v>-16.761433454992773</c:v>
                </c:pt>
                <c:pt idx="59">
                  <c:v>-17.240663359191377</c:v>
                </c:pt>
                <c:pt idx="60">
                  <c:v>-17.78197827363404</c:v>
                </c:pt>
                <c:pt idx="61">
                  <c:v>-18.387327516703003</c:v>
                </c:pt>
                <c:pt idx="62">
                  <c:v>-19.05889099952897</c:v>
                </c:pt>
                <c:pt idx="63">
                  <c:v>-19.799087076025714</c:v>
                </c:pt>
                <c:pt idx="64">
                  <c:v>-20.61058125157632</c:v>
                </c:pt>
                <c:pt idx="65">
                  <c:v>-21.496295781731654</c:v>
                </c:pt>
                <c:pt idx="66">
                  <c:v>-22.459420195486764</c:v>
                </c:pt>
                <c:pt idx="67">
                  <c:v>-23.503422781030366</c:v>
                </c:pt>
                <c:pt idx="68">
                  <c:v>-24.63206307532852</c:v>
                </c:pt>
                <c:pt idx="69">
                  <c:v>-25.8494054025185</c:v>
                </c:pt>
                <c:pt idx="70">
                  <c:v>-27.15983350986568</c:v>
                </c:pt>
                <c:pt idx="71">
                  <c:v>-28.568066353988712</c:v>
                </c:pt>
                <c:pt idx="72">
                  <c:v>-30.079175094200416</c:v>
                </c:pt>
                <c:pt idx="73">
                  <c:v>-31.69860135415886</c:v>
                </c:pt>
                <c:pt idx="74">
                  <c:v>-33.43217681759015</c:v>
                </c:pt>
                <c:pt idx="75">
                  <c:v>-35.2861442286488</c:v>
                </c:pt>
                <c:pt idx="76">
                  <c:v>-37.26717987253974</c:v>
                </c:pt>
                <c:pt idx="77">
                  <c:v>-39.38241761735623</c:v>
                </c:pt>
                <c:pt idx="78">
                  <c:v>-41.639474603710504</c:v>
                </c:pt>
                <c:pt idx="79">
                  <c:v>-44.04647867466753</c:v>
                </c:pt>
                <c:pt idx="80">
                  <c:v>-46.61209764475913</c:v>
                </c:pt>
                <c:pt idx="81">
                  <c:v>-49.345570513478634</c:v>
                </c:pt>
                <c:pt idx="82">
                  <c:v>-52.25674073565841</c:v>
                </c:pt>
                <c:pt idx="83">
                  <c:v>-55.35609166853946</c:v>
                </c:pt>
                <c:pt idx="84">
                  <c:v>-58.654784323180856</c:v>
                </c:pt>
                <c:pt idx="85">
                  <c:v>-62.164697556154934</c:v>
                </c:pt>
                <c:pt idx="86">
                  <c:v>-65.89847084626159</c:v>
                </c:pt>
                <c:pt idx="87">
                  <c:v>-69.86954981030429</c:v>
                </c:pt>
                <c:pt idx="88">
                  <c:v>-74.09223462183355</c:v>
                </c:pt>
                <c:pt idx="89">
                  <c:v>-78.5817315072178</c:v>
                </c:pt>
                <c:pt idx="90">
                  <c:v>-83.35420750448289</c:v>
                </c:pt>
                <c:pt idx="91">
                  <c:v>-88.42684868211163</c:v>
                </c:pt>
                <c:pt idx="92">
                  <c:v>-93.8179220274534</c:v>
                </c:pt>
                <c:pt idx="93">
                  <c:v>-99.54684122760938</c:v>
                </c:pt>
                <c:pt idx="94">
                  <c:v>-105.63423657967537</c:v>
                </c:pt>
                <c:pt idx="95">
                  <c:v>-112.10202928209479</c:v>
                </c:pt>
                <c:pt idx="96">
                  <c:v>-118.97351037465073</c:v>
                </c:pt>
                <c:pt idx="97">
                  <c:v>-126.27342461136655</c:v>
                </c:pt>
                <c:pt idx="98">
                  <c:v>-134.02805956834803</c:v>
                </c:pt>
                <c:pt idx="99">
                  <c:v>-142.265340307451</c:v>
                </c:pt>
                <c:pt idx="100">
                  <c:v>-151.0149299366671</c:v>
                </c:pt>
              </c:numCache>
            </c:numRef>
          </c:xVal>
          <c:yVal>
            <c:numRef>
              <c:f>Hipérbola!$E$8:$E$108</c:f>
              <c:numCache>
                <c:ptCount val="101"/>
                <c:pt idx="0">
                  <c:v>180.32174869337825</c:v>
                </c:pt>
                <c:pt idx="1">
                  <c:v>169.76682525165018</c:v>
                </c:pt>
                <c:pt idx="2">
                  <c:v>159.82324575100256</c:v>
                </c:pt>
                <c:pt idx="3">
                  <c:v>150.45520256487842</c:v>
                </c:pt>
                <c:pt idx="4">
                  <c:v>141.62896061910678</c:v>
                </c:pt>
                <c:pt idx="5">
                  <c:v>133.31273590919773</c:v>
                </c:pt>
                <c:pt idx="6">
                  <c:v>125.476581043595</c:v>
                </c:pt>
                <c:pt idx="7">
                  <c:v>118.09227740071957</c:v>
                </c:pt>
                <c:pt idx="8">
                  <c:v>111.13323351145206</c:v>
                </c:pt>
                <c:pt idx="9">
                  <c:v>104.57438930112174</c:v>
                </c:pt>
                <c:pt idx="10">
                  <c:v>98.39212584616965</c:v>
                </c:pt>
                <c:pt idx="11">
                  <c:v>92.56418032051212</c:v>
                </c:pt>
                <c:pt idx="12">
                  <c:v>87.06956582532024</c:v>
                </c:pt>
                <c:pt idx="13">
                  <c:v>81.88849581351559</c:v>
                </c:pt>
                <c:pt idx="14">
                  <c:v>77.00231283682847</c:v>
                </c:pt>
                <c:pt idx="15">
                  <c:v>72.39342135883196</c:v>
                </c:pt>
                <c:pt idx="16">
                  <c:v>68.0452243920051</c:v>
                </c:pt>
                <c:pt idx="17">
                  <c:v>63.942063730651014</c:v>
                </c:pt>
                <c:pt idx="18">
                  <c:v>60.06916356444354</c:v>
                </c:pt>
                <c:pt idx="19">
                  <c:v>56.41257726955017</c:v>
                </c:pt>
                <c:pt idx="20">
                  <c:v>52.95913718572217</c:v>
                </c:pt>
                <c:pt idx="21">
                  <c:v>49.69640719849489</c:v>
                </c:pt>
                <c:pt idx="22">
                  <c:v>46.612637955743025</c:v>
                </c:pt>
                <c:pt idx="23">
                  <c:v>43.69672455732221</c:v>
                </c:pt>
                <c:pt idx="24">
                  <c:v>40.93816656543375</c:v>
                </c:pt>
                <c:pt idx="25">
                  <c:v>38.32703019170666</c:v>
                </c:pt>
                <c:pt idx="26">
                  <c:v>35.85391252482982</c:v>
                </c:pt>
                <c:pt idx="27">
                  <c:v>33.50990766991487</c:v>
                </c:pt>
                <c:pt idx="28">
                  <c:v>31.286574677655057</c:v>
                </c:pt>
                <c:pt idx="29">
                  <c:v>29.175907147790454</c:v>
                </c:pt>
                <c:pt idx="30">
                  <c:v>27.17030439741906</c:v>
                </c:pt>
                <c:pt idx="31">
                  <c:v>25.26254409032861</c:v>
                </c:pt>
                <c:pt idx="32">
                  <c:v>23.445756228785214</c:v>
                </c:pt>
                <c:pt idx="33">
                  <c:v>21.713398414120928</c:v>
                </c:pt>
                <c:pt idx="34">
                  <c:v>20.059232287032</c:v>
                </c:pt>
                <c:pt idx="35">
                  <c:v>18.47730106274711</c:v>
                </c:pt>
                <c:pt idx="36">
                  <c:v>16.96190808016806</c:v>
                </c:pt>
                <c:pt idx="37">
                  <c:v>15.50759628773675</c:v>
                </c:pt>
                <c:pt idx="38">
                  <c:v>14.1091285921552</c:v>
                </c:pt>
                <c:pt idx="39">
                  <c:v>12.761468999192944</c:v>
                </c:pt>
                <c:pt idx="40">
                  <c:v>11.459764478668298</c:v>
                </c:pt>
                <c:pt idx="41">
                  <c:v>10.199327488297772</c:v>
                </c:pt>
                <c:pt idx="42">
                  <c:v>8.975619093480729</c:v>
                </c:pt>
                <c:pt idx="43">
                  <c:v>7.784232622232151</c:v>
                </c:pt>
                <c:pt idx="44">
                  <c:v>6.620877796403742</c:v>
                </c:pt>
                <c:pt idx="45">
                  <c:v>5.481365282048526</c:v>
                </c:pt>
                <c:pt idx="46">
                  <c:v>4.36159160329362</c:v>
                </c:pt>
                <c:pt idx="47">
                  <c:v>3.2575243653948025</c:v>
                </c:pt>
                <c:pt idx="48">
                  <c:v>2.1651877337599243</c:v>
                </c:pt>
                <c:pt idx="49">
                  <c:v>1.0806481166499604</c:v>
                </c:pt>
                <c:pt idx="50">
                  <c:v>-3.9968028886505635E-14</c:v>
                </c:pt>
                <c:pt idx="51">
                  <c:v>-1.0806481166500363</c:v>
                </c:pt>
                <c:pt idx="52">
                  <c:v>-2.1651877337600034</c:v>
                </c:pt>
                <c:pt idx="53">
                  <c:v>-3.2575243653948833</c:v>
                </c:pt>
                <c:pt idx="54">
                  <c:v>-4.361591603293701</c:v>
                </c:pt>
                <c:pt idx="55">
                  <c:v>-5.481365282048608</c:v>
                </c:pt>
                <c:pt idx="56">
                  <c:v>-6.620877796403823</c:v>
                </c:pt>
                <c:pt idx="57">
                  <c:v>-7.784232622232234</c:v>
                </c:pt>
                <c:pt idx="58">
                  <c:v>-8.975619093480816</c:v>
                </c:pt>
                <c:pt idx="59">
                  <c:v>-10.199327488297863</c:v>
                </c:pt>
                <c:pt idx="60">
                  <c:v>-11.459764478668387</c:v>
                </c:pt>
                <c:pt idx="61">
                  <c:v>-12.761468999193037</c:v>
                </c:pt>
                <c:pt idx="62">
                  <c:v>-14.109128592155294</c:v>
                </c:pt>
                <c:pt idx="63">
                  <c:v>-15.507596287736849</c:v>
                </c:pt>
                <c:pt idx="64">
                  <c:v>-16.96190808016817</c:v>
                </c:pt>
                <c:pt idx="65">
                  <c:v>-18.477301062747216</c:v>
                </c:pt>
                <c:pt idx="66">
                  <c:v>-20.059232287032117</c:v>
                </c:pt>
                <c:pt idx="67">
                  <c:v>-21.713398414121045</c:v>
                </c:pt>
                <c:pt idx="68">
                  <c:v>-23.445756228785335</c:v>
                </c:pt>
                <c:pt idx="69">
                  <c:v>-25.26254409032875</c:v>
                </c:pt>
                <c:pt idx="70">
                  <c:v>-27.170304397419194</c:v>
                </c:pt>
                <c:pt idx="71">
                  <c:v>-29.175907147790596</c:v>
                </c:pt>
                <c:pt idx="72">
                  <c:v>-31.286574677655207</c:v>
                </c:pt>
                <c:pt idx="73">
                  <c:v>-33.50990766991503</c:v>
                </c:pt>
                <c:pt idx="74">
                  <c:v>-35.853912524829994</c:v>
                </c:pt>
                <c:pt idx="75">
                  <c:v>-38.32703019170684</c:v>
                </c:pt>
                <c:pt idx="76">
                  <c:v>-40.93816656543394</c:v>
                </c:pt>
                <c:pt idx="77">
                  <c:v>-43.69672455732241</c:v>
                </c:pt>
                <c:pt idx="78">
                  <c:v>-46.61263795574324</c:v>
                </c:pt>
                <c:pt idx="79">
                  <c:v>-49.69640719849511</c:v>
                </c:pt>
                <c:pt idx="80">
                  <c:v>-52.95913718572241</c:v>
                </c:pt>
                <c:pt idx="81">
                  <c:v>-56.41257726955042</c:v>
                </c:pt>
                <c:pt idx="82">
                  <c:v>-60.0691635644438</c:v>
                </c:pt>
                <c:pt idx="83">
                  <c:v>-63.94206373065129</c:v>
                </c:pt>
                <c:pt idx="84">
                  <c:v>-68.04522439200537</c:v>
                </c:pt>
                <c:pt idx="85">
                  <c:v>-72.39342135883226</c:v>
                </c:pt>
                <c:pt idx="86">
                  <c:v>-77.00231283682879</c:v>
                </c:pt>
                <c:pt idx="87">
                  <c:v>-81.88849581351592</c:v>
                </c:pt>
                <c:pt idx="88">
                  <c:v>-87.06956582532061</c:v>
                </c:pt>
                <c:pt idx="89">
                  <c:v>-92.56418032051249</c:v>
                </c:pt>
                <c:pt idx="90">
                  <c:v>-98.39212584617006</c:v>
                </c:pt>
                <c:pt idx="91">
                  <c:v>-104.57438930112218</c:v>
                </c:pt>
                <c:pt idx="92">
                  <c:v>-111.1332335114525</c:v>
                </c:pt>
                <c:pt idx="93">
                  <c:v>-118.09227740072004</c:v>
                </c:pt>
                <c:pt idx="94">
                  <c:v>-125.47658104359552</c:v>
                </c:pt>
                <c:pt idx="95">
                  <c:v>-133.31273590919827</c:v>
                </c:pt>
                <c:pt idx="96">
                  <c:v>-141.62896061910735</c:v>
                </c:pt>
                <c:pt idx="97">
                  <c:v>-150.455202564879</c:v>
                </c:pt>
                <c:pt idx="98">
                  <c:v>-159.8232457510032</c:v>
                </c:pt>
                <c:pt idx="99">
                  <c:v>-169.76682525165089</c:v>
                </c:pt>
                <c:pt idx="100">
                  <c:v>-180.321748693379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Hipérbola!$C$7</c:f>
              <c:strCache>
                <c:ptCount val="1"/>
                <c:pt idx="0">
                  <c:v>y</c:v>
                </c:pt>
              </c:strCache>
            </c:strRef>
          </c:tx>
          <c:spPr>
            <a:ln w="254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Hipérbola!$B$8:$B$108</c:f>
              <c:numCache>
                <c:ptCount val="101"/>
                <c:pt idx="0">
                  <c:v>151.01492993666648</c:v>
                </c:pt>
                <c:pt idx="1">
                  <c:v>142.2653403074504</c:v>
                </c:pt>
                <c:pt idx="2">
                  <c:v>134.0280595683475</c:v>
                </c:pt>
                <c:pt idx="3">
                  <c:v>126.27342461136608</c:v>
                </c:pt>
                <c:pt idx="4">
                  <c:v>118.97351037465026</c:v>
                </c:pt>
                <c:pt idx="5">
                  <c:v>112.10202928209435</c:v>
                </c:pt>
                <c:pt idx="6">
                  <c:v>105.63423657967495</c:v>
                </c:pt>
                <c:pt idx="7">
                  <c:v>99.54684122760898</c:v>
                </c:pt>
                <c:pt idx="8">
                  <c:v>93.81792202745302</c:v>
                </c:pt>
                <c:pt idx="9">
                  <c:v>88.42684868211128</c:v>
                </c:pt>
                <c:pt idx="10">
                  <c:v>83.35420750448257</c:v>
                </c:pt>
                <c:pt idx="11">
                  <c:v>78.5817315072175</c:v>
                </c:pt>
                <c:pt idx="12">
                  <c:v>74.09223462183327</c:v>
                </c:pt>
                <c:pt idx="13">
                  <c:v>69.86954981030402</c:v>
                </c:pt>
                <c:pt idx="14">
                  <c:v>65.89847084626135</c:v>
                </c:pt>
                <c:pt idx="15">
                  <c:v>62.16469755615468</c:v>
                </c:pt>
                <c:pt idx="16">
                  <c:v>58.65478432318063</c:v>
                </c:pt>
                <c:pt idx="17">
                  <c:v>55.35609166853924</c:v>
                </c:pt>
                <c:pt idx="18">
                  <c:v>52.2567407356582</c:v>
                </c:pt>
                <c:pt idx="19">
                  <c:v>49.34557051347844</c:v>
                </c:pt>
                <c:pt idx="20">
                  <c:v>46.61209764475895</c:v>
                </c:pt>
                <c:pt idx="21">
                  <c:v>44.04647867466736</c:v>
                </c:pt>
                <c:pt idx="22">
                  <c:v>41.63947460371033</c:v>
                </c:pt>
                <c:pt idx="23">
                  <c:v>39.382417617356076</c:v>
                </c:pt>
                <c:pt idx="24">
                  <c:v>37.26717987253959</c:v>
                </c:pt>
                <c:pt idx="25">
                  <c:v>35.286144228648666</c:v>
                </c:pt>
                <c:pt idx="26">
                  <c:v>33.43217681759002</c:v>
                </c:pt>
                <c:pt idx="27">
                  <c:v>31.698601354158743</c:v>
                </c:pt>
                <c:pt idx="28">
                  <c:v>30.07917509420031</c:v>
                </c:pt>
                <c:pt idx="29">
                  <c:v>28.568066353988605</c:v>
                </c:pt>
                <c:pt idx="30">
                  <c:v>27.15983350986559</c:v>
                </c:pt>
                <c:pt idx="31">
                  <c:v>25.849405402518414</c:v>
                </c:pt>
                <c:pt idx="32">
                  <c:v>24.63206307532844</c:v>
                </c:pt>
                <c:pt idx="33">
                  <c:v>23.503422781030288</c:v>
                </c:pt>
                <c:pt idx="34">
                  <c:v>22.459420195486693</c:v>
                </c:pt>
                <c:pt idx="35">
                  <c:v>21.496295781731586</c:v>
                </c:pt>
                <c:pt idx="36">
                  <c:v>20.61058125157626</c:v>
                </c:pt>
                <c:pt idx="37">
                  <c:v>19.799087076025657</c:v>
                </c:pt>
                <c:pt idx="38">
                  <c:v>19.058890999528924</c:v>
                </c:pt>
                <c:pt idx="39">
                  <c:v>18.387327516702957</c:v>
                </c:pt>
                <c:pt idx="40">
                  <c:v>17.781978273633992</c:v>
                </c:pt>
                <c:pt idx="41">
                  <c:v>17.240663359191345</c:v>
                </c:pt>
                <c:pt idx="42">
                  <c:v>16.76143345499274</c:v>
                </c:pt>
                <c:pt idx="43">
                  <c:v>16.342562815752665</c:v>
                </c:pt>
                <c:pt idx="44">
                  <c:v>15.982543054735272</c:v>
                </c:pt>
                <c:pt idx="45">
                  <c:v>15.680077711932897</c:v>
                </c:pt>
                <c:pt idx="46">
                  <c:v>15.434077585409675</c:v>
                </c:pt>
                <c:pt idx="47">
                  <c:v>15.243656808998109</c:v>
                </c:pt>
                <c:pt idx="48">
                  <c:v>15.108129662223996</c:v>
                </c:pt>
                <c:pt idx="49">
                  <c:v>15.02700810097206</c:v>
                </c:pt>
                <c:pt idx="50">
                  <c:v>15</c:v>
                </c:pt>
                <c:pt idx="51">
                  <c:v>15.027008100972063</c:v>
                </c:pt>
                <c:pt idx="52">
                  <c:v>15.108129662224002</c:v>
                </c:pt>
                <c:pt idx="53">
                  <c:v>15.243656808998123</c:v>
                </c:pt>
                <c:pt idx="54">
                  <c:v>15.434077585409693</c:v>
                </c:pt>
                <c:pt idx="55">
                  <c:v>15.680077711932917</c:v>
                </c:pt>
                <c:pt idx="56">
                  <c:v>15.982543054735295</c:v>
                </c:pt>
                <c:pt idx="57">
                  <c:v>16.342562815752693</c:v>
                </c:pt>
                <c:pt idx="58">
                  <c:v>16.761433454992773</c:v>
                </c:pt>
                <c:pt idx="59">
                  <c:v>17.240663359191377</c:v>
                </c:pt>
                <c:pt idx="60">
                  <c:v>17.78197827363404</c:v>
                </c:pt>
                <c:pt idx="61">
                  <c:v>18.387327516703003</c:v>
                </c:pt>
                <c:pt idx="62">
                  <c:v>19.05889099952897</c:v>
                </c:pt>
                <c:pt idx="63">
                  <c:v>19.799087076025714</c:v>
                </c:pt>
                <c:pt idx="64">
                  <c:v>20.61058125157632</c:v>
                </c:pt>
                <c:pt idx="65">
                  <c:v>21.496295781731654</c:v>
                </c:pt>
                <c:pt idx="66">
                  <c:v>22.459420195486764</c:v>
                </c:pt>
                <c:pt idx="67">
                  <c:v>23.503422781030366</c:v>
                </c:pt>
                <c:pt idx="68">
                  <c:v>24.63206307532852</c:v>
                </c:pt>
                <c:pt idx="69">
                  <c:v>25.8494054025185</c:v>
                </c:pt>
                <c:pt idx="70">
                  <c:v>27.15983350986568</c:v>
                </c:pt>
                <c:pt idx="71">
                  <c:v>28.568066353988712</c:v>
                </c:pt>
                <c:pt idx="72">
                  <c:v>30.079175094200416</c:v>
                </c:pt>
                <c:pt idx="73">
                  <c:v>31.69860135415886</c:v>
                </c:pt>
                <c:pt idx="74">
                  <c:v>33.43217681759015</c:v>
                </c:pt>
                <c:pt idx="75">
                  <c:v>35.2861442286488</c:v>
                </c:pt>
                <c:pt idx="76">
                  <c:v>37.26717987253974</c:v>
                </c:pt>
                <c:pt idx="77">
                  <c:v>39.38241761735623</c:v>
                </c:pt>
                <c:pt idx="78">
                  <c:v>41.639474603710504</c:v>
                </c:pt>
                <c:pt idx="79">
                  <c:v>44.04647867466753</c:v>
                </c:pt>
                <c:pt idx="80">
                  <c:v>46.61209764475913</c:v>
                </c:pt>
                <c:pt idx="81">
                  <c:v>49.345570513478634</c:v>
                </c:pt>
                <c:pt idx="82">
                  <c:v>52.25674073565841</c:v>
                </c:pt>
                <c:pt idx="83">
                  <c:v>55.35609166853946</c:v>
                </c:pt>
                <c:pt idx="84">
                  <c:v>58.654784323180856</c:v>
                </c:pt>
                <c:pt idx="85">
                  <c:v>62.164697556154934</c:v>
                </c:pt>
                <c:pt idx="86">
                  <c:v>65.89847084626159</c:v>
                </c:pt>
                <c:pt idx="87">
                  <c:v>69.86954981030429</c:v>
                </c:pt>
                <c:pt idx="88">
                  <c:v>74.09223462183355</c:v>
                </c:pt>
                <c:pt idx="89">
                  <c:v>78.5817315072178</c:v>
                </c:pt>
                <c:pt idx="90">
                  <c:v>83.35420750448289</c:v>
                </c:pt>
                <c:pt idx="91">
                  <c:v>88.42684868211163</c:v>
                </c:pt>
                <c:pt idx="92">
                  <c:v>93.8179220274534</c:v>
                </c:pt>
                <c:pt idx="93">
                  <c:v>99.54684122760938</c:v>
                </c:pt>
                <c:pt idx="94">
                  <c:v>105.63423657967537</c:v>
                </c:pt>
                <c:pt idx="95">
                  <c:v>112.10202928209479</c:v>
                </c:pt>
                <c:pt idx="96">
                  <c:v>118.97351037465073</c:v>
                </c:pt>
                <c:pt idx="97">
                  <c:v>126.27342461136655</c:v>
                </c:pt>
                <c:pt idx="98">
                  <c:v>134.02805956834803</c:v>
                </c:pt>
                <c:pt idx="99">
                  <c:v>142.265340307451</c:v>
                </c:pt>
                <c:pt idx="100">
                  <c:v>151.0149299366671</c:v>
                </c:pt>
              </c:numCache>
            </c:numRef>
          </c:xVal>
          <c:yVal>
            <c:numRef>
              <c:f>Hipérbola!$C$8:$C$108</c:f>
              <c:numCache>
                <c:ptCount val="101"/>
                <c:pt idx="0">
                  <c:v>-180.32174869337825</c:v>
                </c:pt>
                <c:pt idx="1">
                  <c:v>-169.76682525165018</c:v>
                </c:pt>
                <c:pt idx="2">
                  <c:v>-159.82324575100256</c:v>
                </c:pt>
                <c:pt idx="3">
                  <c:v>-150.45520256487842</c:v>
                </c:pt>
                <c:pt idx="4">
                  <c:v>-141.62896061910678</c:v>
                </c:pt>
                <c:pt idx="5">
                  <c:v>-133.31273590919773</c:v>
                </c:pt>
                <c:pt idx="6">
                  <c:v>-125.476581043595</c:v>
                </c:pt>
                <c:pt idx="7">
                  <c:v>-118.09227740071957</c:v>
                </c:pt>
                <c:pt idx="8">
                  <c:v>-111.13323351145206</c:v>
                </c:pt>
                <c:pt idx="9">
                  <c:v>-104.57438930112174</c:v>
                </c:pt>
                <c:pt idx="10">
                  <c:v>-98.39212584616965</c:v>
                </c:pt>
                <c:pt idx="11">
                  <c:v>-92.56418032051212</c:v>
                </c:pt>
                <c:pt idx="12">
                  <c:v>-87.06956582532024</c:v>
                </c:pt>
                <c:pt idx="13">
                  <c:v>-81.88849581351559</c:v>
                </c:pt>
                <c:pt idx="14">
                  <c:v>-77.00231283682847</c:v>
                </c:pt>
                <c:pt idx="15">
                  <c:v>-72.39342135883196</c:v>
                </c:pt>
                <c:pt idx="16">
                  <c:v>-68.0452243920051</c:v>
                </c:pt>
                <c:pt idx="17">
                  <c:v>-63.942063730651014</c:v>
                </c:pt>
                <c:pt idx="18">
                  <c:v>-60.06916356444354</c:v>
                </c:pt>
                <c:pt idx="19">
                  <c:v>-56.41257726955017</c:v>
                </c:pt>
                <c:pt idx="20">
                  <c:v>-52.95913718572217</c:v>
                </c:pt>
                <c:pt idx="21">
                  <c:v>-49.69640719849489</c:v>
                </c:pt>
                <c:pt idx="22">
                  <c:v>-46.612637955743025</c:v>
                </c:pt>
                <c:pt idx="23">
                  <c:v>-43.69672455732221</c:v>
                </c:pt>
                <c:pt idx="24">
                  <c:v>-40.93816656543375</c:v>
                </c:pt>
                <c:pt idx="25">
                  <c:v>-38.32703019170666</c:v>
                </c:pt>
                <c:pt idx="26">
                  <c:v>-35.85391252482982</c:v>
                </c:pt>
                <c:pt idx="27">
                  <c:v>-33.50990766991487</c:v>
                </c:pt>
                <c:pt idx="28">
                  <c:v>-31.286574677655057</c:v>
                </c:pt>
                <c:pt idx="29">
                  <c:v>-29.175907147790454</c:v>
                </c:pt>
                <c:pt idx="30">
                  <c:v>-27.17030439741906</c:v>
                </c:pt>
                <c:pt idx="31">
                  <c:v>-25.26254409032861</c:v>
                </c:pt>
                <c:pt idx="32">
                  <c:v>-23.445756228785214</c:v>
                </c:pt>
                <c:pt idx="33">
                  <c:v>-21.713398414120928</c:v>
                </c:pt>
                <c:pt idx="34">
                  <c:v>-20.059232287032</c:v>
                </c:pt>
                <c:pt idx="35">
                  <c:v>-18.47730106274711</c:v>
                </c:pt>
                <c:pt idx="36">
                  <c:v>-16.96190808016806</c:v>
                </c:pt>
                <c:pt idx="37">
                  <c:v>-15.50759628773675</c:v>
                </c:pt>
                <c:pt idx="38">
                  <c:v>-14.1091285921552</c:v>
                </c:pt>
                <c:pt idx="39">
                  <c:v>-12.761468999192944</c:v>
                </c:pt>
                <c:pt idx="40">
                  <c:v>-11.459764478668298</c:v>
                </c:pt>
                <c:pt idx="41">
                  <c:v>-10.199327488297772</c:v>
                </c:pt>
                <c:pt idx="42">
                  <c:v>-8.975619093480729</c:v>
                </c:pt>
                <c:pt idx="43">
                  <c:v>-7.784232622232151</c:v>
                </c:pt>
                <c:pt idx="44">
                  <c:v>-6.620877796403742</c:v>
                </c:pt>
                <c:pt idx="45">
                  <c:v>-5.481365282048526</c:v>
                </c:pt>
                <c:pt idx="46">
                  <c:v>-4.36159160329362</c:v>
                </c:pt>
                <c:pt idx="47">
                  <c:v>-3.2575243653948025</c:v>
                </c:pt>
                <c:pt idx="48">
                  <c:v>-2.1651877337599243</c:v>
                </c:pt>
                <c:pt idx="49">
                  <c:v>-1.0806481166499604</c:v>
                </c:pt>
                <c:pt idx="50">
                  <c:v>3.9968028886505635E-14</c:v>
                </c:pt>
                <c:pt idx="51">
                  <c:v>1.0806481166500363</c:v>
                </c:pt>
                <c:pt idx="52">
                  <c:v>2.1651877337600034</c:v>
                </c:pt>
                <c:pt idx="53">
                  <c:v>3.2575243653948833</c:v>
                </c:pt>
                <c:pt idx="54">
                  <c:v>4.361591603293701</c:v>
                </c:pt>
                <c:pt idx="55">
                  <c:v>5.481365282048608</c:v>
                </c:pt>
                <c:pt idx="56">
                  <c:v>6.620877796403823</c:v>
                </c:pt>
                <c:pt idx="57">
                  <c:v>7.784232622232234</c:v>
                </c:pt>
                <c:pt idx="58">
                  <c:v>8.975619093480816</c:v>
                </c:pt>
                <c:pt idx="59">
                  <c:v>10.199327488297863</c:v>
                </c:pt>
                <c:pt idx="60">
                  <c:v>11.459764478668387</c:v>
                </c:pt>
                <c:pt idx="61">
                  <c:v>12.761468999193037</c:v>
                </c:pt>
                <c:pt idx="62">
                  <c:v>14.109128592155294</c:v>
                </c:pt>
                <c:pt idx="63">
                  <c:v>15.507596287736849</c:v>
                </c:pt>
                <c:pt idx="64">
                  <c:v>16.96190808016817</c:v>
                </c:pt>
                <c:pt idx="65">
                  <c:v>18.477301062747216</c:v>
                </c:pt>
                <c:pt idx="66">
                  <c:v>20.059232287032117</c:v>
                </c:pt>
                <c:pt idx="67">
                  <c:v>21.713398414121045</c:v>
                </c:pt>
                <c:pt idx="68">
                  <c:v>23.445756228785335</c:v>
                </c:pt>
                <c:pt idx="69">
                  <c:v>25.26254409032875</c:v>
                </c:pt>
                <c:pt idx="70">
                  <c:v>27.170304397419194</c:v>
                </c:pt>
                <c:pt idx="71">
                  <c:v>29.175907147790596</c:v>
                </c:pt>
                <c:pt idx="72">
                  <c:v>31.286574677655207</c:v>
                </c:pt>
                <c:pt idx="73">
                  <c:v>33.50990766991503</c:v>
                </c:pt>
                <c:pt idx="74">
                  <c:v>35.853912524829994</c:v>
                </c:pt>
                <c:pt idx="75">
                  <c:v>38.32703019170684</c:v>
                </c:pt>
                <c:pt idx="76">
                  <c:v>40.93816656543394</c:v>
                </c:pt>
                <c:pt idx="77">
                  <c:v>43.69672455732241</c:v>
                </c:pt>
                <c:pt idx="78">
                  <c:v>46.61263795574324</c:v>
                </c:pt>
                <c:pt idx="79">
                  <c:v>49.69640719849511</c:v>
                </c:pt>
                <c:pt idx="80">
                  <c:v>52.95913718572241</c:v>
                </c:pt>
                <c:pt idx="81">
                  <c:v>56.41257726955042</c:v>
                </c:pt>
                <c:pt idx="82">
                  <c:v>60.0691635644438</c:v>
                </c:pt>
                <c:pt idx="83">
                  <c:v>63.94206373065129</c:v>
                </c:pt>
                <c:pt idx="84">
                  <c:v>68.04522439200537</c:v>
                </c:pt>
                <c:pt idx="85">
                  <c:v>72.39342135883226</c:v>
                </c:pt>
                <c:pt idx="86">
                  <c:v>77.00231283682879</c:v>
                </c:pt>
                <c:pt idx="87">
                  <c:v>81.88849581351592</c:v>
                </c:pt>
                <c:pt idx="88">
                  <c:v>87.06956582532061</c:v>
                </c:pt>
                <c:pt idx="89">
                  <c:v>92.56418032051249</c:v>
                </c:pt>
                <c:pt idx="90">
                  <c:v>98.39212584617006</c:v>
                </c:pt>
                <c:pt idx="91">
                  <c:v>104.57438930112218</c:v>
                </c:pt>
                <c:pt idx="92">
                  <c:v>111.1332335114525</c:v>
                </c:pt>
                <c:pt idx="93">
                  <c:v>118.09227740072004</c:v>
                </c:pt>
                <c:pt idx="94">
                  <c:v>125.47658104359552</c:v>
                </c:pt>
                <c:pt idx="95">
                  <c:v>133.31273590919827</c:v>
                </c:pt>
                <c:pt idx="96">
                  <c:v>141.62896061910735</c:v>
                </c:pt>
                <c:pt idx="97">
                  <c:v>150.455202564879</c:v>
                </c:pt>
                <c:pt idx="98">
                  <c:v>159.8232457510032</c:v>
                </c:pt>
                <c:pt idx="99">
                  <c:v>169.76682525165089</c:v>
                </c:pt>
                <c:pt idx="100">
                  <c:v>180.321748693379</c:v>
                </c:pt>
              </c:numCache>
            </c:numRef>
          </c:yVal>
          <c:smooth val="0"/>
        </c:ser>
        <c:ser>
          <c:idx val="2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Pt>
            <c:idx val="1"/>
            <c:spPr>
              <a:ln w="12700">
                <a:solidFill>
                  <a:srgbClr val="FF0000"/>
                </a:solidFill>
              </a:ln>
            </c:spPr>
            <c:marker>
              <c:size val="7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Hipérbola!$C$111:$C$113</c:f>
              <c:numCache>
                <c:ptCount val="3"/>
                <c:pt idx="0">
                  <c:v>-23.430749027719962</c:v>
                </c:pt>
                <c:pt idx="1">
                  <c:v>34.16729119861635</c:v>
                </c:pt>
                <c:pt idx="2">
                  <c:v>23.430749027719962</c:v>
                </c:pt>
              </c:numCache>
            </c:numRef>
          </c:xVal>
          <c:yVal>
            <c:numRef>
              <c:f>Hipérbola!$D$111:$D$113</c:f>
              <c:numCache>
                <c:ptCount val="3"/>
                <c:pt idx="0">
                  <c:v>0</c:v>
                </c:pt>
                <c:pt idx="1">
                  <c:v>36.83831503347441</c:v>
                </c:pt>
                <c:pt idx="2">
                  <c:v>0</c:v>
                </c:pt>
              </c:numCache>
            </c:numRef>
          </c:yVal>
          <c:smooth val="0"/>
        </c:ser>
        <c:ser>
          <c:idx val="3"/>
          <c:order val="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ln w="127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"/>
            <c:spPr>
              <a:ln w="12700">
                <a:solidFill>
                  <a:srgbClr val="FF0000"/>
                </a:solidFill>
              </a:ln>
            </c:spPr>
            <c:marker>
              <c:size val="7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"/>
            <c:spPr>
              <a:ln w="127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Hipérbola!$C$114:$C$116</c:f>
              <c:numCache>
                <c:ptCount val="3"/>
                <c:pt idx="0">
                  <c:v>-23.430749027719962</c:v>
                </c:pt>
                <c:pt idx="1">
                  <c:v>-34.16729119861635</c:v>
                </c:pt>
                <c:pt idx="2">
                  <c:v>23.430749027719962</c:v>
                </c:pt>
              </c:numCache>
            </c:numRef>
          </c:xVal>
          <c:yVal>
            <c:numRef>
              <c:f>Hipérbola!$D$114:$D$116</c:f>
              <c:numCache>
                <c:ptCount val="3"/>
                <c:pt idx="0">
                  <c:v>0</c:v>
                </c:pt>
                <c:pt idx="1">
                  <c:v>36.83831503347441</c:v>
                </c:pt>
                <c:pt idx="2">
                  <c:v>0</c:v>
                </c:pt>
              </c:numCache>
            </c:numRef>
          </c:yVal>
          <c:smooth val="0"/>
        </c:ser>
        <c:axId val="43330922"/>
        <c:axId val="31737339"/>
      </c:scatterChart>
      <c:valAx>
        <c:axId val="43330922"/>
        <c:scaling>
          <c:orientation val="minMax"/>
          <c:max val="50"/>
          <c:min val="-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80"/>
            </a:solidFill>
          </a:ln>
        </c:spPr>
        <c:crossAx val="31737339"/>
        <c:crosses val="autoZero"/>
        <c:crossBetween val="midCat"/>
        <c:dispUnits/>
        <c:majorUnit val="10"/>
      </c:valAx>
      <c:valAx>
        <c:axId val="31737339"/>
        <c:scaling>
          <c:orientation val="minMax"/>
          <c:max val="50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80"/>
            </a:solidFill>
          </a:ln>
        </c:spPr>
        <c:crossAx val="43330922"/>
        <c:crosses val="autoZero"/>
        <c:crossBetween val="midCat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Parábola!$A$8:$A$108</c:f>
              <c:numCache>
                <c:ptCount val="100"/>
                <c:pt idx="0">
                  <c:v>-10</c:v>
                </c:pt>
                <c:pt idx="1">
                  <c:v>-9.600000000000001</c:v>
                </c:pt>
                <c:pt idx="2">
                  <c:v>-9.400000000000002</c:v>
                </c:pt>
                <c:pt idx="3">
                  <c:v>-9.200000000000003</c:v>
                </c:pt>
                <c:pt idx="4">
                  <c:v>-9.000000000000004</c:v>
                </c:pt>
                <c:pt idx="5">
                  <c:v>-8.800000000000004</c:v>
                </c:pt>
                <c:pt idx="6">
                  <c:v>-8.600000000000005</c:v>
                </c:pt>
                <c:pt idx="7">
                  <c:v>-8.400000000000006</c:v>
                </c:pt>
                <c:pt idx="8">
                  <c:v>-8.200000000000006</c:v>
                </c:pt>
                <c:pt idx="9">
                  <c:v>-8.000000000000007</c:v>
                </c:pt>
                <c:pt idx="10">
                  <c:v>-7.800000000000007</c:v>
                </c:pt>
                <c:pt idx="11">
                  <c:v>-7.600000000000007</c:v>
                </c:pt>
                <c:pt idx="12">
                  <c:v>-7.400000000000007</c:v>
                </c:pt>
                <c:pt idx="13">
                  <c:v>-7.200000000000006</c:v>
                </c:pt>
                <c:pt idx="14">
                  <c:v>-7.000000000000006</c:v>
                </c:pt>
                <c:pt idx="15">
                  <c:v>-6.800000000000006</c:v>
                </c:pt>
                <c:pt idx="16">
                  <c:v>-6.600000000000006</c:v>
                </c:pt>
                <c:pt idx="17">
                  <c:v>-6.400000000000006</c:v>
                </c:pt>
                <c:pt idx="18">
                  <c:v>-6.2000000000000055</c:v>
                </c:pt>
                <c:pt idx="19">
                  <c:v>-6.000000000000005</c:v>
                </c:pt>
                <c:pt idx="20">
                  <c:v>-5.800000000000005</c:v>
                </c:pt>
                <c:pt idx="21">
                  <c:v>-5.600000000000005</c:v>
                </c:pt>
                <c:pt idx="22">
                  <c:v>-5.400000000000005</c:v>
                </c:pt>
                <c:pt idx="23">
                  <c:v>-5.200000000000005</c:v>
                </c:pt>
                <c:pt idx="24">
                  <c:v>-5.000000000000004</c:v>
                </c:pt>
                <c:pt idx="25">
                  <c:v>-4.800000000000004</c:v>
                </c:pt>
                <c:pt idx="26">
                  <c:v>-4.600000000000004</c:v>
                </c:pt>
                <c:pt idx="27">
                  <c:v>-4.400000000000004</c:v>
                </c:pt>
                <c:pt idx="28">
                  <c:v>-4.200000000000004</c:v>
                </c:pt>
                <c:pt idx="29">
                  <c:v>-4.0000000000000036</c:v>
                </c:pt>
                <c:pt idx="30">
                  <c:v>-3.8000000000000034</c:v>
                </c:pt>
                <c:pt idx="31">
                  <c:v>-3.600000000000003</c:v>
                </c:pt>
                <c:pt idx="32">
                  <c:v>-3.400000000000003</c:v>
                </c:pt>
                <c:pt idx="33">
                  <c:v>-3.200000000000003</c:v>
                </c:pt>
                <c:pt idx="34">
                  <c:v>-3.0000000000000027</c:v>
                </c:pt>
                <c:pt idx="35">
                  <c:v>-2.8000000000000025</c:v>
                </c:pt>
                <c:pt idx="36">
                  <c:v>-2.6000000000000023</c:v>
                </c:pt>
                <c:pt idx="37">
                  <c:v>-2.400000000000002</c:v>
                </c:pt>
                <c:pt idx="38">
                  <c:v>-2.200000000000002</c:v>
                </c:pt>
                <c:pt idx="39">
                  <c:v>-2.0000000000000018</c:v>
                </c:pt>
                <c:pt idx="40">
                  <c:v>-1.8000000000000018</c:v>
                </c:pt>
                <c:pt idx="41">
                  <c:v>-1.6000000000000019</c:v>
                </c:pt>
                <c:pt idx="42">
                  <c:v>-1.400000000000002</c:v>
                </c:pt>
                <c:pt idx="43">
                  <c:v>-1.200000000000002</c:v>
                </c:pt>
                <c:pt idx="44">
                  <c:v>-1.000000000000002</c:v>
                </c:pt>
                <c:pt idx="45">
                  <c:v>-0.800000000000002</c:v>
                </c:pt>
                <c:pt idx="46">
                  <c:v>-0.6000000000000021</c:v>
                </c:pt>
                <c:pt idx="47">
                  <c:v>-0.4000000000000021</c:v>
                </c:pt>
                <c:pt idx="48">
                  <c:v>-0.20000000000000207</c:v>
                </c:pt>
                <c:pt idx="49">
                  <c:v>-2.0539125955565396E-15</c:v>
                </c:pt>
                <c:pt idx="50">
                  <c:v>0.19999999999999796</c:v>
                </c:pt>
                <c:pt idx="51">
                  <c:v>0.39999999999999797</c:v>
                </c:pt>
                <c:pt idx="52">
                  <c:v>0.599999999999998</c:v>
                </c:pt>
                <c:pt idx="53">
                  <c:v>0.799999999999998</c:v>
                </c:pt>
                <c:pt idx="54">
                  <c:v>0.999999999999998</c:v>
                </c:pt>
                <c:pt idx="55">
                  <c:v>1.199999999999998</c:v>
                </c:pt>
                <c:pt idx="56">
                  <c:v>1.399999999999998</c:v>
                </c:pt>
                <c:pt idx="57">
                  <c:v>1.5999999999999979</c:v>
                </c:pt>
                <c:pt idx="58">
                  <c:v>1.7999999999999978</c:v>
                </c:pt>
                <c:pt idx="59">
                  <c:v>1.9999999999999978</c:v>
                </c:pt>
                <c:pt idx="60">
                  <c:v>2.199999999999998</c:v>
                </c:pt>
                <c:pt idx="61">
                  <c:v>2.399999999999998</c:v>
                </c:pt>
                <c:pt idx="62">
                  <c:v>2.5999999999999983</c:v>
                </c:pt>
                <c:pt idx="63">
                  <c:v>2.7999999999999985</c:v>
                </c:pt>
                <c:pt idx="64">
                  <c:v>2.9999999999999987</c:v>
                </c:pt>
                <c:pt idx="65">
                  <c:v>3.199999999999999</c:v>
                </c:pt>
                <c:pt idx="66">
                  <c:v>3.399999999999999</c:v>
                </c:pt>
                <c:pt idx="67">
                  <c:v>3.599999999999999</c:v>
                </c:pt>
                <c:pt idx="68">
                  <c:v>3.7999999999999994</c:v>
                </c:pt>
                <c:pt idx="69">
                  <c:v>3.9999999999999996</c:v>
                </c:pt>
                <c:pt idx="70">
                  <c:v>4.199999999999999</c:v>
                </c:pt>
                <c:pt idx="71">
                  <c:v>4.3999999999999995</c:v>
                </c:pt>
                <c:pt idx="72">
                  <c:v>4.6</c:v>
                </c:pt>
                <c:pt idx="73">
                  <c:v>4.8</c:v>
                </c:pt>
                <c:pt idx="74">
                  <c:v>5</c:v>
                </c:pt>
                <c:pt idx="75">
                  <c:v>5.2</c:v>
                </c:pt>
                <c:pt idx="76">
                  <c:v>5.4</c:v>
                </c:pt>
                <c:pt idx="77">
                  <c:v>5.6000000000000005</c:v>
                </c:pt>
                <c:pt idx="78">
                  <c:v>5.800000000000001</c:v>
                </c:pt>
                <c:pt idx="79">
                  <c:v>6.000000000000001</c:v>
                </c:pt>
                <c:pt idx="80">
                  <c:v>6.200000000000001</c:v>
                </c:pt>
                <c:pt idx="81">
                  <c:v>6.400000000000001</c:v>
                </c:pt>
                <c:pt idx="82">
                  <c:v>6.600000000000001</c:v>
                </c:pt>
                <c:pt idx="83">
                  <c:v>6.800000000000002</c:v>
                </c:pt>
                <c:pt idx="84">
                  <c:v>7.000000000000002</c:v>
                </c:pt>
                <c:pt idx="85">
                  <c:v>7.200000000000002</c:v>
                </c:pt>
                <c:pt idx="86">
                  <c:v>7.400000000000002</c:v>
                </c:pt>
                <c:pt idx="87">
                  <c:v>7.600000000000002</c:v>
                </c:pt>
                <c:pt idx="88">
                  <c:v>7.8000000000000025</c:v>
                </c:pt>
                <c:pt idx="89">
                  <c:v>8.000000000000002</c:v>
                </c:pt>
                <c:pt idx="90">
                  <c:v>8.200000000000001</c:v>
                </c:pt>
                <c:pt idx="91">
                  <c:v>8.4</c:v>
                </c:pt>
                <c:pt idx="92">
                  <c:v>8.6</c:v>
                </c:pt>
                <c:pt idx="93">
                  <c:v>8.799999999999999</c:v>
                </c:pt>
                <c:pt idx="94">
                  <c:v>8.999999999999998</c:v>
                </c:pt>
                <c:pt idx="95">
                  <c:v>9.199999999999998</c:v>
                </c:pt>
                <c:pt idx="96">
                  <c:v>9.399999999999997</c:v>
                </c:pt>
                <c:pt idx="97">
                  <c:v>9.599999999999996</c:v>
                </c:pt>
                <c:pt idx="98">
                  <c:v>9.799999999999995</c:v>
                </c:pt>
                <c:pt idx="99">
                  <c:v>9.999999999999995</c:v>
                </c:pt>
              </c:numCache>
            </c:numRef>
          </c:xVal>
          <c:yVal>
            <c:numRef>
              <c:f>Parábola!$B$8:$B$108</c:f>
              <c:numCache>
                <c:ptCount val="100"/>
                <c:pt idx="0">
                  <c:v>25</c:v>
                </c:pt>
                <c:pt idx="1">
                  <c:v>23.040000000000006</c:v>
                </c:pt>
                <c:pt idx="2">
                  <c:v>22.09000000000001</c:v>
                </c:pt>
                <c:pt idx="3">
                  <c:v>21.160000000000014</c:v>
                </c:pt>
                <c:pt idx="4">
                  <c:v>20.250000000000014</c:v>
                </c:pt>
                <c:pt idx="5">
                  <c:v>19.360000000000017</c:v>
                </c:pt>
                <c:pt idx="6">
                  <c:v>18.49000000000002</c:v>
                </c:pt>
                <c:pt idx="7">
                  <c:v>17.640000000000025</c:v>
                </c:pt>
                <c:pt idx="8">
                  <c:v>16.810000000000027</c:v>
                </c:pt>
                <c:pt idx="9">
                  <c:v>16.00000000000003</c:v>
                </c:pt>
                <c:pt idx="10">
                  <c:v>15.210000000000027</c:v>
                </c:pt>
                <c:pt idx="11">
                  <c:v>14.440000000000026</c:v>
                </c:pt>
                <c:pt idx="12">
                  <c:v>13.690000000000024</c:v>
                </c:pt>
                <c:pt idx="13">
                  <c:v>12.960000000000022</c:v>
                </c:pt>
                <c:pt idx="14">
                  <c:v>12.250000000000021</c:v>
                </c:pt>
                <c:pt idx="15">
                  <c:v>11.56000000000002</c:v>
                </c:pt>
                <c:pt idx="16">
                  <c:v>10.89000000000002</c:v>
                </c:pt>
                <c:pt idx="17">
                  <c:v>10.240000000000018</c:v>
                </c:pt>
                <c:pt idx="18">
                  <c:v>9.610000000000017</c:v>
                </c:pt>
                <c:pt idx="19">
                  <c:v>9.000000000000016</c:v>
                </c:pt>
                <c:pt idx="20">
                  <c:v>8.410000000000014</c:v>
                </c:pt>
                <c:pt idx="21">
                  <c:v>7.840000000000014</c:v>
                </c:pt>
                <c:pt idx="22">
                  <c:v>7.290000000000013</c:v>
                </c:pt>
                <c:pt idx="23">
                  <c:v>6.760000000000012</c:v>
                </c:pt>
                <c:pt idx="24">
                  <c:v>6.250000000000011</c:v>
                </c:pt>
                <c:pt idx="25">
                  <c:v>5.7600000000000104</c:v>
                </c:pt>
                <c:pt idx="26">
                  <c:v>5.29000000000001</c:v>
                </c:pt>
                <c:pt idx="27">
                  <c:v>4.840000000000009</c:v>
                </c:pt>
                <c:pt idx="28">
                  <c:v>4.410000000000008</c:v>
                </c:pt>
                <c:pt idx="29">
                  <c:v>4.000000000000007</c:v>
                </c:pt>
                <c:pt idx="30">
                  <c:v>3.6100000000000065</c:v>
                </c:pt>
                <c:pt idx="31">
                  <c:v>3.2400000000000055</c:v>
                </c:pt>
                <c:pt idx="32">
                  <c:v>2.890000000000005</c:v>
                </c:pt>
                <c:pt idx="33">
                  <c:v>2.5600000000000045</c:v>
                </c:pt>
                <c:pt idx="34">
                  <c:v>2.250000000000004</c:v>
                </c:pt>
                <c:pt idx="35">
                  <c:v>1.9600000000000035</c:v>
                </c:pt>
                <c:pt idx="36">
                  <c:v>1.690000000000003</c:v>
                </c:pt>
                <c:pt idx="37">
                  <c:v>1.4400000000000026</c:v>
                </c:pt>
                <c:pt idx="38">
                  <c:v>1.2100000000000022</c:v>
                </c:pt>
                <c:pt idx="39">
                  <c:v>1.0000000000000018</c:v>
                </c:pt>
                <c:pt idx="40">
                  <c:v>0.8100000000000016</c:v>
                </c:pt>
                <c:pt idx="41">
                  <c:v>0.6400000000000015</c:v>
                </c:pt>
                <c:pt idx="42">
                  <c:v>0.4900000000000013</c:v>
                </c:pt>
                <c:pt idx="43">
                  <c:v>0.36000000000000115</c:v>
                </c:pt>
                <c:pt idx="44">
                  <c:v>0.250000000000001</c:v>
                </c:pt>
                <c:pt idx="45">
                  <c:v>0.1600000000000008</c:v>
                </c:pt>
                <c:pt idx="46">
                  <c:v>0.09000000000000062</c:v>
                </c:pt>
                <c:pt idx="47">
                  <c:v>0.04000000000000042</c:v>
                </c:pt>
                <c:pt idx="48">
                  <c:v>0.010000000000000207</c:v>
                </c:pt>
                <c:pt idx="49">
                  <c:v>1.0546392375464504E-30</c:v>
                </c:pt>
                <c:pt idx="50">
                  <c:v>0.009999999999999796</c:v>
                </c:pt>
                <c:pt idx="51">
                  <c:v>0.03999999999999959</c:v>
                </c:pt>
                <c:pt idx="52">
                  <c:v>0.0899999999999994</c:v>
                </c:pt>
                <c:pt idx="53">
                  <c:v>0.15999999999999923</c:v>
                </c:pt>
                <c:pt idx="54">
                  <c:v>0.249999999999999</c:v>
                </c:pt>
                <c:pt idx="55">
                  <c:v>0.35999999999999877</c:v>
                </c:pt>
                <c:pt idx="56">
                  <c:v>0.48999999999999855</c:v>
                </c:pt>
                <c:pt idx="57">
                  <c:v>0.6399999999999983</c:v>
                </c:pt>
                <c:pt idx="58">
                  <c:v>0.809999999999998</c:v>
                </c:pt>
                <c:pt idx="59">
                  <c:v>0.9999999999999978</c:v>
                </c:pt>
                <c:pt idx="60">
                  <c:v>1.2099999999999977</c:v>
                </c:pt>
                <c:pt idx="61">
                  <c:v>1.4399999999999977</c:v>
                </c:pt>
                <c:pt idx="62">
                  <c:v>1.6899999999999977</c:v>
                </c:pt>
                <c:pt idx="63">
                  <c:v>1.959999999999998</c:v>
                </c:pt>
                <c:pt idx="64">
                  <c:v>2.2499999999999982</c:v>
                </c:pt>
                <c:pt idx="65">
                  <c:v>2.5599999999999983</c:v>
                </c:pt>
                <c:pt idx="66">
                  <c:v>2.8899999999999983</c:v>
                </c:pt>
                <c:pt idx="67">
                  <c:v>3.2399999999999984</c:v>
                </c:pt>
                <c:pt idx="68">
                  <c:v>3.609999999999999</c:v>
                </c:pt>
                <c:pt idx="69">
                  <c:v>3.999999999999999</c:v>
                </c:pt>
                <c:pt idx="70">
                  <c:v>4.409999999999998</c:v>
                </c:pt>
                <c:pt idx="71">
                  <c:v>4.839999999999999</c:v>
                </c:pt>
                <c:pt idx="72">
                  <c:v>5.289999999999999</c:v>
                </c:pt>
                <c:pt idx="73">
                  <c:v>5.76</c:v>
                </c:pt>
                <c:pt idx="74">
                  <c:v>6.25</c:v>
                </c:pt>
                <c:pt idx="75">
                  <c:v>6.760000000000001</c:v>
                </c:pt>
                <c:pt idx="76">
                  <c:v>7.290000000000001</c:v>
                </c:pt>
                <c:pt idx="77">
                  <c:v>7.840000000000002</c:v>
                </c:pt>
                <c:pt idx="78">
                  <c:v>8.410000000000002</c:v>
                </c:pt>
                <c:pt idx="79">
                  <c:v>9.000000000000004</c:v>
                </c:pt>
                <c:pt idx="80">
                  <c:v>9.610000000000003</c:v>
                </c:pt>
                <c:pt idx="81">
                  <c:v>10.240000000000004</c:v>
                </c:pt>
                <c:pt idx="82">
                  <c:v>10.890000000000004</c:v>
                </c:pt>
                <c:pt idx="83">
                  <c:v>11.560000000000006</c:v>
                </c:pt>
                <c:pt idx="84">
                  <c:v>12.250000000000007</c:v>
                </c:pt>
                <c:pt idx="85">
                  <c:v>12.960000000000006</c:v>
                </c:pt>
                <c:pt idx="86">
                  <c:v>13.690000000000008</c:v>
                </c:pt>
                <c:pt idx="87">
                  <c:v>14.440000000000008</c:v>
                </c:pt>
                <c:pt idx="88">
                  <c:v>15.21000000000001</c:v>
                </c:pt>
                <c:pt idx="89">
                  <c:v>16.000000000000007</c:v>
                </c:pt>
                <c:pt idx="90">
                  <c:v>16.810000000000006</c:v>
                </c:pt>
                <c:pt idx="91">
                  <c:v>17.64</c:v>
                </c:pt>
                <c:pt idx="92">
                  <c:v>18.49</c:v>
                </c:pt>
                <c:pt idx="93">
                  <c:v>19.359999999999996</c:v>
                </c:pt>
                <c:pt idx="94">
                  <c:v>20.249999999999993</c:v>
                </c:pt>
                <c:pt idx="95">
                  <c:v>21.15999999999999</c:v>
                </c:pt>
                <c:pt idx="96">
                  <c:v>22.089999999999986</c:v>
                </c:pt>
                <c:pt idx="97">
                  <c:v>23.03999999999998</c:v>
                </c:pt>
                <c:pt idx="98">
                  <c:v>24.009999999999977</c:v>
                </c:pt>
                <c:pt idx="99">
                  <c:v>24.99999999999997</c:v>
                </c:pt>
              </c:numCache>
            </c:numRef>
          </c:yVal>
          <c:smooth val="1"/>
        </c:ser>
        <c:ser>
          <c:idx val="1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Parábola!$A$8:$A$108</c:f>
              <c:numCache>
                <c:ptCount val="100"/>
                <c:pt idx="0">
                  <c:v>-10</c:v>
                </c:pt>
                <c:pt idx="1">
                  <c:v>-9.600000000000001</c:v>
                </c:pt>
                <c:pt idx="2">
                  <c:v>-9.400000000000002</c:v>
                </c:pt>
                <c:pt idx="3">
                  <c:v>-9.200000000000003</c:v>
                </c:pt>
                <c:pt idx="4">
                  <c:v>-9.000000000000004</c:v>
                </c:pt>
                <c:pt idx="5">
                  <c:v>-8.800000000000004</c:v>
                </c:pt>
                <c:pt idx="6">
                  <c:v>-8.600000000000005</c:v>
                </c:pt>
                <c:pt idx="7">
                  <c:v>-8.400000000000006</c:v>
                </c:pt>
                <c:pt idx="8">
                  <c:v>-8.200000000000006</c:v>
                </c:pt>
                <c:pt idx="9">
                  <c:v>-8.000000000000007</c:v>
                </c:pt>
                <c:pt idx="10">
                  <c:v>-7.800000000000007</c:v>
                </c:pt>
                <c:pt idx="11">
                  <c:v>-7.600000000000007</c:v>
                </c:pt>
                <c:pt idx="12">
                  <c:v>-7.400000000000007</c:v>
                </c:pt>
                <c:pt idx="13">
                  <c:v>-7.200000000000006</c:v>
                </c:pt>
                <c:pt idx="14">
                  <c:v>-7.000000000000006</c:v>
                </c:pt>
                <c:pt idx="15">
                  <c:v>-6.800000000000006</c:v>
                </c:pt>
                <c:pt idx="16">
                  <c:v>-6.600000000000006</c:v>
                </c:pt>
                <c:pt idx="17">
                  <c:v>-6.400000000000006</c:v>
                </c:pt>
                <c:pt idx="18">
                  <c:v>-6.2000000000000055</c:v>
                </c:pt>
                <c:pt idx="19">
                  <c:v>-6.000000000000005</c:v>
                </c:pt>
                <c:pt idx="20">
                  <c:v>-5.800000000000005</c:v>
                </c:pt>
                <c:pt idx="21">
                  <c:v>-5.600000000000005</c:v>
                </c:pt>
                <c:pt idx="22">
                  <c:v>-5.400000000000005</c:v>
                </c:pt>
                <c:pt idx="23">
                  <c:v>-5.200000000000005</c:v>
                </c:pt>
                <c:pt idx="24">
                  <c:v>-5.000000000000004</c:v>
                </c:pt>
                <c:pt idx="25">
                  <c:v>-4.800000000000004</c:v>
                </c:pt>
                <c:pt idx="26">
                  <c:v>-4.600000000000004</c:v>
                </c:pt>
                <c:pt idx="27">
                  <c:v>-4.400000000000004</c:v>
                </c:pt>
                <c:pt idx="28">
                  <c:v>-4.200000000000004</c:v>
                </c:pt>
                <c:pt idx="29">
                  <c:v>-4.0000000000000036</c:v>
                </c:pt>
                <c:pt idx="30">
                  <c:v>-3.8000000000000034</c:v>
                </c:pt>
                <c:pt idx="31">
                  <c:v>-3.600000000000003</c:v>
                </c:pt>
                <c:pt idx="32">
                  <c:v>-3.400000000000003</c:v>
                </c:pt>
                <c:pt idx="33">
                  <c:v>-3.200000000000003</c:v>
                </c:pt>
                <c:pt idx="34">
                  <c:v>-3.0000000000000027</c:v>
                </c:pt>
                <c:pt idx="35">
                  <c:v>-2.8000000000000025</c:v>
                </c:pt>
                <c:pt idx="36">
                  <c:v>-2.6000000000000023</c:v>
                </c:pt>
                <c:pt idx="37">
                  <c:v>-2.400000000000002</c:v>
                </c:pt>
                <c:pt idx="38">
                  <c:v>-2.200000000000002</c:v>
                </c:pt>
                <c:pt idx="39">
                  <c:v>-2.0000000000000018</c:v>
                </c:pt>
                <c:pt idx="40">
                  <c:v>-1.8000000000000018</c:v>
                </c:pt>
                <c:pt idx="41">
                  <c:v>-1.6000000000000019</c:v>
                </c:pt>
                <c:pt idx="42">
                  <c:v>-1.400000000000002</c:v>
                </c:pt>
                <c:pt idx="43">
                  <c:v>-1.200000000000002</c:v>
                </c:pt>
                <c:pt idx="44">
                  <c:v>-1.000000000000002</c:v>
                </c:pt>
                <c:pt idx="45">
                  <c:v>-0.800000000000002</c:v>
                </c:pt>
                <c:pt idx="46">
                  <c:v>-0.6000000000000021</c:v>
                </c:pt>
                <c:pt idx="47">
                  <c:v>-0.4000000000000021</c:v>
                </c:pt>
                <c:pt idx="48">
                  <c:v>-0.20000000000000207</c:v>
                </c:pt>
                <c:pt idx="49">
                  <c:v>-2.0539125955565396E-15</c:v>
                </c:pt>
                <c:pt idx="50">
                  <c:v>0.19999999999999796</c:v>
                </c:pt>
                <c:pt idx="51">
                  <c:v>0.39999999999999797</c:v>
                </c:pt>
                <c:pt idx="52">
                  <c:v>0.599999999999998</c:v>
                </c:pt>
                <c:pt idx="53">
                  <c:v>0.799999999999998</c:v>
                </c:pt>
                <c:pt idx="54">
                  <c:v>0.999999999999998</c:v>
                </c:pt>
                <c:pt idx="55">
                  <c:v>1.199999999999998</c:v>
                </c:pt>
                <c:pt idx="56">
                  <c:v>1.399999999999998</c:v>
                </c:pt>
                <c:pt idx="57">
                  <c:v>1.5999999999999979</c:v>
                </c:pt>
                <c:pt idx="58">
                  <c:v>1.7999999999999978</c:v>
                </c:pt>
                <c:pt idx="59">
                  <c:v>1.9999999999999978</c:v>
                </c:pt>
                <c:pt idx="60">
                  <c:v>2.199999999999998</c:v>
                </c:pt>
                <c:pt idx="61">
                  <c:v>2.399999999999998</c:v>
                </c:pt>
                <c:pt idx="62">
                  <c:v>2.5999999999999983</c:v>
                </c:pt>
                <c:pt idx="63">
                  <c:v>2.7999999999999985</c:v>
                </c:pt>
                <c:pt idx="64">
                  <c:v>2.9999999999999987</c:v>
                </c:pt>
                <c:pt idx="65">
                  <c:v>3.199999999999999</c:v>
                </c:pt>
                <c:pt idx="66">
                  <c:v>3.399999999999999</c:v>
                </c:pt>
                <c:pt idx="67">
                  <c:v>3.599999999999999</c:v>
                </c:pt>
                <c:pt idx="68">
                  <c:v>3.7999999999999994</c:v>
                </c:pt>
                <c:pt idx="69">
                  <c:v>3.9999999999999996</c:v>
                </c:pt>
                <c:pt idx="70">
                  <c:v>4.199999999999999</c:v>
                </c:pt>
                <c:pt idx="71">
                  <c:v>4.3999999999999995</c:v>
                </c:pt>
                <c:pt idx="72">
                  <c:v>4.6</c:v>
                </c:pt>
                <c:pt idx="73">
                  <c:v>4.8</c:v>
                </c:pt>
                <c:pt idx="74">
                  <c:v>5</c:v>
                </c:pt>
                <c:pt idx="75">
                  <c:v>5.2</c:v>
                </c:pt>
                <c:pt idx="76">
                  <c:v>5.4</c:v>
                </c:pt>
                <c:pt idx="77">
                  <c:v>5.6000000000000005</c:v>
                </c:pt>
                <c:pt idx="78">
                  <c:v>5.800000000000001</c:v>
                </c:pt>
                <c:pt idx="79">
                  <c:v>6.000000000000001</c:v>
                </c:pt>
                <c:pt idx="80">
                  <c:v>6.200000000000001</c:v>
                </c:pt>
                <c:pt idx="81">
                  <c:v>6.400000000000001</c:v>
                </c:pt>
                <c:pt idx="82">
                  <c:v>6.600000000000001</c:v>
                </c:pt>
                <c:pt idx="83">
                  <c:v>6.800000000000002</c:v>
                </c:pt>
                <c:pt idx="84">
                  <c:v>7.000000000000002</c:v>
                </c:pt>
                <c:pt idx="85">
                  <c:v>7.200000000000002</c:v>
                </c:pt>
                <c:pt idx="86">
                  <c:v>7.400000000000002</c:v>
                </c:pt>
                <c:pt idx="87">
                  <c:v>7.600000000000002</c:v>
                </c:pt>
                <c:pt idx="88">
                  <c:v>7.8000000000000025</c:v>
                </c:pt>
                <c:pt idx="89">
                  <c:v>8.000000000000002</c:v>
                </c:pt>
                <c:pt idx="90">
                  <c:v>8.200000000000001</c:v>
                </c:pt>
                <c:pt idx="91">
                  <c:v>8.4</c:v>
                </c:pt>
                <c:pt idx="92">
                  <c:v>8.6</c:v>
                </c:pt>
                <c:pt idx="93">
                  <c:v>8.799999999999999</c:v>
                </c:pt>
                <c:pt idx="94">
                  <c:v>8.999999999999998</c:v>
                </c:pt>
                <c:pt idx="95">
                  <c:v>9.199999999999998</c:v>
                </c:pt>
                <c:pt idx="96">
                  <c:v>9.399999999999997</c:v>
                </c:pt>
                <c:pt idx="97">
                  <c:v>9.599999999999996</c:v>
                </c:pt>
                <c:pt idx="98">
                  <c:v>9.799999999999995</c:v>
                </c:pt>
                <c:pt idx="99">
                  <c:v>9.999999999999995</c:v>
                </c:pt>
              </c:numCache>
            </c:numRef>
          </c:xVal>
          <c:yVal>
            <c:numRef>
              <c:f>Parábola!$C$8:$C$108</c:f>
              <c:numCache>
                <c:ptCount val="10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-1</c:v>
                </c:pt>
                <c:pt idx="33">
                  <c:v>-1</c:v>
                </c:pt>
                <c:pt idx="34">
                  <c:v>-1</c:v>
                </c:pt>
                <c:pt idx="35">
                  <c:v>-1</c:v>
                </c:pt>
                <c:pt idx="36">
                  <c:v>-1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  <c:pt idx="41">
                  <c:v>-1</c:v>
                </c:pt>
                <c:pt idx="42">
                  <c:v>-1</c:v>
                </c:pt>
                <c:pt idx="43">
                  <c:v>-1</c:v>
                </c:pt>
                <c:pt idx="44">
                  <c:v>-1</c:v>
                </c:pt>
                <c:pt idx="45">
                  <c:v>-1</c:v>
                </c:pt>
                <c:pt idx="46">
                  <c:v>-1</c:v>
                </c:pt>
                <c:pt idx="47">
                  <c:v>-1</c:v>
                </c:pt>
                <c:pt idx="48">
                  <c:v>-1</c:v>
                </c:pt>
                <c:pt idx="49">
                  <c:v>-1</c:v>
                </c:pt>
                <c:pt idx="50">
                  <c:v>-1</c:v>
                </c:pt>
                <c:pt idx="51">
                  <c:v>-1</c:v>
                </c:pt>
                <c:pt idx="52">
                  <c:v>-1</c:v>
                </c:pt>
                <c:pt idx="53">
                  <c:v>-1</c:v>
                </c:pt>
                <c:pt idx="54">
                  <c:v>-1</c:v>
                </c:pt>
                <c:pt idx="55">
                  <c:v>-1</c:v>
                </c:pt>
                <c:pt idx="56">
                  <c:v>-1</c:v>
                </c:pt>
                <c:pt idx="57">
                  <c:v>-1</c:v>
                </c:pt>
                <c:pt idx="58">
                  <c:v>-1</c:v>
                </c:pt>
                <c:pt idx="59">
                  <c:v>-1</c:v>
                </c:pt>
                <c:pt idx="60">
                  <c:v>-1</c:v>
                </c:pt>
                <c:pt idx="61">
                  <c:v>-1</c:v>
                </c:pt>
                <c:pt idx="62">
                  <c:v>-1</c:v>
                </c:pt>
                <c:pt idx="63">
                  <c:v>-1</c:v>
                </c:pt>
                <c:pt idx="64">
                  <c:v>-1</c:v>
                </c:pt>
                <c:pt idx="65">
                  <c:v>-1</c:v>
                </c:pt>
                <c:pt idx="66">
                  <c:v>-1</c:v>
                </c:pt>
                <c:pt idx="67">
                  <c:v>-1</c:v>
                </c:pt>
                <c:pt idx="68">
                  <c:v>-1</c:v>
                </c:pt>
                <c:pt idx="69">
                  <c:v>-1</c:v>
                </c:pt>
                <c:pt idx="70">
                  <c:v>-1</c:v>
                </c:pt>
                <c:pt idx="71">
                  <c:v>-1</c:v>
                </c:pt>
                <c:pt idx="72">
                  <c:v>-1</c:v>
                </c:pt>
                <c:pt idx="73">
                  <c:v>-1</c:v>
                </c:pt>
                <c:pt idx="74">
                  <c:v>-1</c:v>
                </c:pt>
                <c:pt idx="75">
                  <c:v>-1</c:v>
                </c:pt>
                <c:pt idx="76">
                  <c:v>-1</c:v>
                </c:pt>
                <c:pt idx="77">
                  <c:v>-1</c:v>
                </c:pt>
                <c:pt idx="78">
                  <c:v>-1</c:v>
                </c:pt>
                <c:pt idx="79">
                  <c:v>-1</c:v>
                </c:pt>
                <c:pt idx="80">
                  <c:v>-1</c:v>
                </c:pt>
                <c:pt idx="81">
                  <c:v>-1</c:v>
                </c:pt>
                <c:pt idx="82">
                  <c:v>-1</c:v>
                </c:pt>
                <c:pt idx="83">
                  <c:v>-1</c:v>
                </c:pt>
                <c:pt idx="84">
                  <c:v>-1</c:v>
                </c:pt>
                <c:pt idx="85">
                  <c:v>-1</c:v>
                </c:pt>
                <c:pt idx="86">
                  <c:v>-1</c:v>
                </c:pt>
                <c:pt idx="87">
                  <c:v>-1</c:v>
                </c:pt>
                <c:pt idx="88">
                  <c:v>-1</c:v>
                </c:pt>
                <c:pt idx="89">
                  <c:v>-1</c:v>
                </c:pt>
                <c:pt idx="90">
                  <c:v>-1</c:v>
                </c:pt>
                <c:pt idx="91">
                  <c:v>-1</c:v>
                </c:pt>
                <c:pt idx="92">
                  <c:v>-1</c:v>
                </c:pt>
                <c:pt idx="93">
                  <c:v>-1</c:v>
                </c:pt>
                <c:pt idx="94">
                  <c:v>-1</c:v>
                </c:pt>
                <c:pt idx="95">
                  <c:v>-1</c:v>
                </c:pt>
                <c:pt idx="96">
                  <c:v>-1</c:v>
                </c:pt>
                <c:pt idx="97">
                  <c:v>-1</c:v>
                </c:pt>
                <c:pt idx="98">
                  <c:v>-1</c:v>
                </c:pt>
                <c:pt idx="99">
                  <c:v>-1</c:v>
                </c:pt>
              </c:numCache>
            </c:numRef>
          </c:yVal>
          <c:smooth val="1"/>
        </c:ser>
        <c:ser>
          <c:idx val="2"/>
          <c:order val="2"/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6666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Parábola!$A$110:$A$112</c:f>
              <c:numCache>
                <c:ptCount val="3"/>
                <c:pt idx="0">
                  <c:v>0</c:v>
                </c:pt>
                <c:pt idx="1">
                  <c:v>4.075444679663246</c:v>
                </c:pt>
                <c:pt idx="2">
                  <c:v>4.075444679663246</c:v>
                </c:pt>
              </c:numCache>
            </c:numRef>
          </c:xVal>
          <c:yVal>
            <c:numRef>
              <c:f>Parábola!$B$110:$B$112</c:f>
              <c:numCache>
                <c:ptCount val="3"/>
                <c:pt idx="0">
                  <c:v>1</c:v>
                </c:pt>
                <c:pt idx="1">
                  <c:v>4.152312334248864</c:v>
                </c:pt>
                <c:pt idx="2">
                  <c:v>-1</c:v>
                </c:pt>
              </c:numCache>
            </c:numRef>
          </c:yVal>
          <c:smooth val="1"/>
        </c:ser>
        <c:axId val="26162484"/>
        <c:axId val="66028885"/>
      </c:scatterChart>
      <c:valAx>
        <c:axId val="26162484"/>
        <c:scaling>
          <c:orientation val="minMax"/>
          <c:max val="10"/>
          <c:min val="-1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6028885"/>
        <c:crosses val="autoZero"/>
        <c:crossBetween val="midCat"/>
        <c:dispUnits/>
        <c:majorUnit val="2"/>
      </c:valAx>
      <c:valAx>
        <c:axId val="66028885"/>
        <c:scaling>
          <c:orientation val="minMax"/>
          <c:max val="10"/>
          <c:min val="-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26162484"/>
        <c:crosses val="autoZero"/>
        <c:crossBetween val="midCat"/>
        <c:dispUnits/>
        <c:majorUnit val="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4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4</xdr:row>
      <xdr:rowOff>0</xdr:rowOff>
    </xdr:from>
    <xdr:to>
      <xdr:col>15</xdr:col>
      <xdr:colOff>180975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4248150" y="657225"/>
        <a:ext cx="3962400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66675</xdr:colOff>
      <xdr:row>9</xdr:row>
      <xdr:rowOff>0</xdr:rowOff>
    </xdr:from>
    <xdr:to>
      <xdr:col>7</xdr:col>
      <xdr:colOff>381000</xdr:colOff>
      <xdr:row>10</xdr:row>
      <xdr:rowOff>152400</xdr:rowOff>
    </xdr:to>
    <xdr:pic>
      <xdr:nvPicPr>
        <xdr:cNvPr id="2" name="Spin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52650" y="1943100"/>
          <a:ext cx="3143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419100</xdr:colOff>
      <xdr:row>9</xdr:row>
      <xdr:rowOff>0</xdr:rowOff>
    </xdr:from>
    <xdr:to>
      <xdr:col>7</xdr:col>
      <xdr:colOff>733425</xdr:colOff>
      <xdr:row>10</xdr:row>
      <xdr:rowOff>152400</xdr:rowOff>
    </xdr:to>
    <xdr:pic>
      <xdr:nvPicPr>
        <xdr:cNvPr id="3" name="Spin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5075" y="1943100"/>
          <a:ext cx="3143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4</xdr:row>
      <xdr:rowOff>0</xdr:rowOff>
    </xdr:from>
    <xdr:to>
      <xdr:col>15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4219575" y="657225"/>
        <a:ext cx="3810000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66675</xdr:colOff>
      <xdr:row>9</xdr:row>
      <xdr:rowOff>0</xdr:rowOff>
    </xdr:from>
    <xdr:to>
      <xdr:col>7</xdr:col>
      <xdr:colOff>390525</xdr:colOff>
      <xdr:row>10</xdr:row>
      <xdr:rowOff>152400</xdr:rowOff>
    </xdr:to>
    <xdr:pic>
      <xdr:nvPicPr>
        <xdr:cNvPr id="2" name="Spin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52650" y="1971675"/>
          <a:ext cx="3238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428625</xdr:colOff>
      <xdr:row>9</xdr:row>
      <xdr:rowOff>0</xdr:rowOff>
    </xdr:from>
    <xdr:to>
      <xdr:col>7</xdr:col>
      <xdr:colOff>752475</xdr:colOff>
      <xdr:row>10</xdr:row>
      <xdr:rowOff>152400</xdr:rowOff>
    </xdr:to>
    <xdr:pic>
      <xdr:nvPicPr>
        <xdr:cNvPr id="3" name="Spin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14600" y="1971675"/>
          <a:ext cx="3238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752475</xdr:colOff>
      <xdr:row>2</xdr:row>
      <xdr:rowOff>190500</xdr:rowOff>
    </xdr:from>
    <xdr:to>
      <xdr:col>12</xdr:col>
      <xdr:colOff>400050</xdr:colOff>
      <xdr:row>21</xdr:row>
      <xdr:rowOff>95250</xdr:rowOff>
    </xdr:to>
    <xdr:graphicFrame>
      <xdr:nvGraphicFramePr>
        <xdr:cNvPr id="1" name="Chart 1"/>
        <xdr:cNvGraphicFramePr/>
      </xdr:nvGraphicFramePr>
      <xdr:xfrm>
        <a:off x="3895725" y="723900"/>
        <a:ext cx="388620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38100</xdr:colOff>
      <xdr:row>9</xdr:row>
      <xdr:rowOff>0</xdr:rowOff>
    </xdr:from>
    <xdr:to>
      <xdr:col>6</xdr:col>
      <xdr:colOff>371475</xdr:colOff>
      <xdr:row>11</xdr:row>
      <xdr:rowOff>0</xdr:rowOff>
    </xdr:to>
    <xdr:pic>
      <xdr:nvPicPr>
        <xdr:cNvPr id="2" name="Spin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76525" y="2133600"/>
          <a:ext cx="3333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5:N114"/>
  <sheetViews>
    <sheetView showGridLines="0" showRowColHeaders="0" zoomScale="75" zoomScaleNormal="75" workbookViewId="0" topLeftCell="A4">
      <selection activeCell="C1" sqref="C1"/>
    </sheetView>
  </sheetViews>
  <sheetFormatPr defaultColWidth="11.421875" defaultRowHeight="12.75"/>
  <cols>
    <col min="1" max="5" width="0.13671875" style="1" customWidth="1"/>
    <col min="6" max="6" width="21.57421875" style="1" customWidth="1"/>
    <col min="7" max="7" width="9.00390625" style="1" customWidth="1"/>
    <col min="8" max="8" width="12.00390625" style="1" customWidth="1"/>
    <col min="9" max="9" width="11.140625" style="1" customWidth="1"/>
    <col min="10" max="10" width="8.8515625" style="1" customWidth="1"/>
    <col min="11" max="16" width="11.421875" style="1" customWidth="1"/>
    <col min="17" max="17" width="11.140625" style="1" customWidth="1"/>
    <col min="18" max="16384" width="11.421875" style="1" customWidth="1"/>
  </cols>
  <sheetData>
    <row r="4" ht="13.5" thickBot="1"/>
    <row r="5" spans="7:9" ht="24.75" thickBot="1">
      <c r="G5" s="12" t="s">
        <v>0</v>
      </c>
      <c r="H5" s="14"/>
      <c r="I5" s="13"/>
    </row>
    <row r="6" spans="7:9" ht="25.5">
      <c r="G6" s="3"/>
      <c r="H6" s="4"/>
      <c r="I6" s="4"/>
    </row>
    <row r="7" spans="7:9" ht="25.5">
      <c r="G7" s="3"/>
      <c r="H7" s="4"/>
      <c r="I7" s="4"/>
    </row>
    <row r="8" ht="12.75"/>
    <row r="10" spans="1:14" ht="51">
      <c r="A10" s="1" t="s">
        <v>1</v>
      </c>
      <c r="B10" s="1" t="s">
        <v>2</v>
      </c>
      <c r="C10" s="1" t="s">
        <v>3</v>
      </c>
      <c r="F10" s="1" t="s">
        <v>4</v>
      </c>
      <c r="G10" s="11" t="s">
        <v>5</v>
      </c>
      <c r="I10" s="11" t="s">
        <v>6</v>
      </c>
      <c r="J10" s="5"/>
      <c r="N10" s="5"/>
    </row>
    <row r="11" spans="1:14" ht="12.75">
      <c r="A11" s="2">
        <v>0</v>
      </c>
      <c r="B11" s="2">
        <f>COS(alf)</f>
        <v>1</v>
      </c>
      <c r="C11" s="2">
        <f>SIN(alf)</f>
        <v>0</v>
      </c>
      <c r="D11" s="2">
        <f>m*B11</f>
        <v>6</v>
      </c>
      <c r="E11" s="2">
        <f>n*C11</f>
        <v>0</v>
      </c>
      <c r="F11" s="2"/>
      <c r="G11" s="10">
        <v>6</v>
      </c>
      <c r="I11" s="10">
        <v>6</v>
      </c>
      <c r="J11" s="5"/>
      <c r="N11" s="9"/>
    </row>
    <row r="12" spans="1:6" ht="12" customHeight="1">
      <c r="A12" s="2">
        <f>A11+i</f>
        <v>0.06283185307179587</v>
      </c>
      <c r="B12" s="2">
        <f aca="true" t="shared" si="0" ref="B12:B27">COS(alf)</f>
        <v>0.9980267284282716</v>
      </c>
      <c r="C12" s="2">
        <f aca="true" t="shared" si="1" ref="C12:C27">SIN(alf)</f>
        <v>0.06279051952931337</v>
      </c>
      <c r="D12" s="2">
        <f aca="true" t="shared" si="2" ref="D12:D27">m*B12</f>
        <v>5.988160370569629</v>
      </c>
      <c r="E12" s="2">
        <f aca="true" t="shared" si="3" ref="E12:E27">n*C12</f>
        <v>0.37674311717588027</v>
      </c>
      <c r="F12" s="2"/>
    </row>
    <row r="13" spans="1:6" ht="14.25" customHeight="1">
      <c r="A13" s="2">
        <f aca="true" t="shared" si="4" ref="A13:A28">A12+i</f>
        <v>0.12566370614359174</v>
      </c>
      <c r="B13" s="2">
        <f t="shared" si="0"/>
        <v>0.9921147013144779</v>
      </c>
      <c r="C13" s="2">
        <f t="shared" si="1"/>
        <v>0.12533323356430426</v>
      </c>
      <c r="D13" s="2">
        <f t="shared" si="2"/>
        <v>5.952688207886867</v>
      </c>
      <c r="E13" s="2">
        <f t="shared" si="3"/>
        <v>0.7519994013858255</v>
      </c>
      <c r="F13" s="2"/>
    </row>
    <row r="14" spans="1:9" ht="26.25">
      <c r="A14" s="2">
        <f t="shared" si="4"/>
        <v>0.1884955592153876</v>
      </c>
      <c r="B14" s="2">
        <f t="shared" si="0"/>
        <v>0.9822872507286887</v>
      </c>
      <c r="C14" s="2">
        <f t="shared" si="1"/>
        <v>0.18738131458572463</v>
      </c>
      <c r="D14" s="2">
        <f t="shared" si="2"/>
        <v>5.893723504372132</v>
      </c>
      <c r="E14" s="2">
        <f t="shared" si="3"/>
        <v>1.1242878875143478</v>
      </c>
      <c r="F14" s="2"/>
      <c r="G14" s="11" t="s">
        <v>7</v>
      </c>
      <c r="H14" s="10" t="s">
        <v>8</v>
      </c>
      <c r="I14" s="10" t="s">
        <v>9</v>
      </c>
    </row>
    <row r="15" spans="1:9" ht="12.75">
      <c r="A15" s="2">
        <f t="shared" si="4"/>
        <v>0.25132741228718347</v>
      </c>
      <c r="B15" s="2">
        <f t="shared" si="0"/>
        <v>0.9685831611286311</v>
      </c>
      <c r="C15" s="2">
        <f t="shared" si="1"/>
        <v>0.2486898871648548</v>
      </c>
      <c r="D15" s="2">
        <f t="shared" si="2"/>
        <v>5.8114989667717865</v>
      </c>
      <c r="E15" s="2">
        <f t="shared" si="3"/>
        <v>1.4921393229891287</v>
      </c>
      <c r="F15" s="2"/>
      <c r="G15" s="15">
        <f>IF(m&gt;n,SQRT(m^2-n^2),SQRT(n^2-m^2))</f>
        <v>0</v>
      </c>
      <c r="H15" s="15">
        <f>IF(AND(m=0,n=0),"es un punto",f/MAX(m,n))</f>
        <v>0</v>
      </c>
      <c r="I15" s="16">
        <f>IF(I15+1=360,0,I15+1)</f>
        <v>226</v>
      </c>
    </row>
    <row r="16" spans="1:11" ht="12.75">
      <c r="A16" s="2">
        <f t="shared" si="4"/>
        <v>0.3141592653589793</v>
      </c>
      <c r="B16" s="2">
        <f t="shared" si="0"/>
        <v>0.9510565162951535</v>
      </c>
      <c r="C16" s="2">
        <f t="shared" si="1"/>
        <v>0.3090169943749474</v>
      </c>
      <c r="D16" s="2">
        <f t="shared" si="2"/>
        <v>5.706339097770921</v>
      </c>
      <c r="E16" s="2">
        <f t="shared" si="3"/>
        <v>1.8541019662496843</v>
      </c>
      <c r="F16" s="2"/>
      <c r="K16" s="1" t="s">
        <v>4</v>
      </c>
    </row>
    <row r="17" spans="1:9" ht="26.25">
      <c r="A17" s="2">
        <f t="shared" si="4"/>
        <v>0.37699111843077515</v>
      </c>
      <c r="B17" s="2">
        <f t="shared" si="0"/>
        <v>0.9297764858882515</v>
      </c>
      <c r="C17" s="2">
        <f t="shared" si="1"/>
        <v>0.3681245526846779</v>
      </c>
      <c r="D17" s="2">
        <f t="shared" si="2"/>
        <v>5.578658915329509</v>
      </c>
      <c r="E17" s="2">
        <f t="shared" si="3"/>
        <v>2.2087473161080675</v>
      </c>
      <c r="F17" s="2"/>
      <c r="G17" s="11" t="s">
        <v>10</v>
      </c>
      <c r="H17" s="11" t="s">
        <v>11</v>
      </c>
      <c r="I17" s="11" t="s">
        <v>12</v>
      </c>
    </row>
    <row r="18" spans="1:9" ht="12.75">
      <c r="A18" s="2">
        <f t="shared" si="4"/>
        <v>0.439822971502571</v>
      </c>
      <c r="B18" s="2">
        <f t="shared" si="0"/>
        <v>0.9048270524660196</v>
      </c>
      <c r="C18" s="2">
        <f t="shared" si="1"/>
        <v>0.4257792915650726</v>
      </c>
      <c r="D18" s="2">
        <f t="shared" si="2"/>
        <v>5.4289623147961175</v>
      </c>
      <c r="E18" s="2">
        <f t="shared" si="3"/>
        <v>2.5546757493904355</v>
      </c>
      <c r="F18" s="2"/>
      <c r="G18" s="15">
        <f>IF(m&gt;n,SQRT((D113-D112)^2+E113^2),SQRT((E113-E112)^2+D113^2))</f>
        <v>6</v>
      </c>
      <c r="H18" s="15">
        <f>IF(m&gt;n,SQRT((D113-D114)^2+E113^2),SQRT((E113-E114)^2+D113^2))</f>
        <v>6</v>
      </c>
      <c r="I18" s="16">
        <f>SUM(G18:H18)</f>
        <v>12</v>
      </c>
    </row>
    <row r="19" spans="1:6" ht="12.75">
      <c r="A19" s="2">
        <f t="shared" si="4"/>
        <v>0.5026548245743668</v>
      </c>
      <c r="B19" s="2">
        <f t="shared" si="0"/>
        <v>0.8763066800438636</v>
      </c>
      <c r="C19" s="2">
        <f t="shared" si="1"/>
        <v>0.4817536741017152</v>
      </c>
      <c r="D19" s="2">
        <f t="shared" si="2"/>
        <v>5.257840080263182</v>
      </c>
      <c r="E19" s="2">
        <f t="shared" si="3"/>
        <v>2.8905220446102913</v>
      </c>
      <c r="F19" s="2"/>
    </row>
    <row r="20" spans="1:12" ht="12.75">
      <c r="A20" s="2">
        <f t="shared" si="4"/>
        <v>0.5654866776461627</v>
      </c>
      <c r="B20" s="2">
        <f t="shared" si="0"/>
        <v>0.8443279255020152</v>
      </c>
      <c r="C20" s="2">
        <f t="shared" si="1"/>
        <v>0.5358267949789965</v>
      </c>
      <c r="D20" s="2">
        <f t="shared" si="2"/>
        <v>5.065967553012091</v>
      </c>
      <c r="E20" s="2">
        <f t="shared" si="3"/>
        <v>3.2149607698739793</v>
      </c>
      <c r="F20" s="2"/>
      <c r="G20" s="17" t="s">
        <v>13</v>
      </c>
      <c r="H20" s="18">
        <f>D113</f>
        <v>-4.242640687119286</v>
      </c>
      <c r="K20" s="1" t="s">
        <v>14</v>
      </c>
      <c r="L20" s="1" t="s">
        <v>15</v>
      </c>
    </row>
    <row r="21" spans="1:12" ht="12.75">
      <c r="A21" s="2">
        <f t="shared" si="4"/>
        <v>0.6283185307179585</v>
      </c>
      <c r="B21" s="2">
        <f t="shared" si="0"/>
        <v>0.8090169943749475</v>
      </c>
      <c r="C21" s="2">
        <f t="shared" si="1"/>
        <v>0.587785252292473</v>
      </c>
      <c r="D21" s="2">
        <f t="shared" si="2"/>
        <v>4.854101966249685</v>
      </c>
      <c r="E21" s="2">
        <f t="shared" si="3"/>
        <v>3.5267115137548384</v>
      </c>
      <c r="F21" s="2"/>
      <c r="G21" s="17" t="s">
        <v>16</v>
      </c>
      <c r="H21" s="18">
        <f>E113</f>
        <v>-4.242640687119285</v>
      </c>
      <c r="K21" s="1">
        <f>2*PI()/100</f>
        <v>0.06283185307179587</v>
      </c>
      <c r="L21" s="1">
        <f>2*PI()/360*g</f>
        <v>3.944444109507185</v>
      </c>
    </row>
    <row r="22" spans="1:6" ht="12.75">
      <c r="A22" s="2">
        <f t="shared" si="4"/>
        <v>0.6911503837897544</v>
      </c>
      <c r="B22" s="2">
        <f t="shared" si="0"/>
        <v>0.7705132427757894</v>
      </c>
      <c r="C22" s="2">
        <f t="shared" si="1"/>
        <v>0.6374239897486896</v>
      </c>
      <c r="D22" s="2">
        <f t="shared" si="2"/>
        <v>4.623079456654736</v>
      </c>
      <c r="E22" s="2">
        <f t="shared" si="3"/>
        <v>3.8245439384921376</v>
      </c>
      <c r="F22" s="2"/>
    </row>
    <row r="23" spans="1:6" ht="12.75">
      <c r="A23" s="2">
        <f t="shared" si="4"/>
        <v>0.7539822368615502</v>
      </c>
      <c r="B23" s="2">
        <f t="shared" si="0"/>
        <v>0.7289686274214117</v>
      </c>
      <c r="C23" s="2">
        <f t="shared" si="1"/>
        <v>0.6845471059286885</v>
      </c>
      <c r="D23" s="2">
        <f t="shared" si="2"/>
        <v>4.37381176452847</v>
      </c>
      <c r="E23" s="2">
        <f t="shared" si="3"/>
        <v>4.1072826355721315</v>
      </c>
      <c r="F23" s="2"/>
    </row>
    <row r="24" spans="1:6" ht="12.75">
      <c r="A24" s="2">
        <f t="shared" si="4"/>
        <v>0.816814089933346</v>
      </c>
      <c r="B24" s="2">
        <f t="shared" si="0"/>
        <v>0.6845471059286888</v>
      </c>
      <c r="C24" s="2">
        <f t="shared" si="1"/>
        <v>0.7289686274214113</v>
      </c>
      <c r="D24" s="2">
        <f t="shared" si="2"/>
        <v>4.107282635572133</v>
      </c>
      <c r="E24" s="2">
        <f t="shared" si="3"/>
        <v>4.373811764528468</v>
      </c>
      <c r="F24" s="2"/>
    </row>
    <row r="25" spans="1:6" ht="12.75">
      <c r="A25" s="2">
        <f t="shared" si="4"/>
        <v>0.8796459430051419</v>
      </c>
      <c r="B25" s="2">
        <f t="shared" si="0"/>
        <v>0.6374239897486899</v>
      </c>
      <c r="C25" s="2">
        <f t="shared" si="1"/>
        <v>0.770513242775789</v>
      </c>
      <c r="D25" s="2">
        <f t="shared" si="2"/>
        <v>3.8245439384921394</v>
      </c>
      <c r="E25" s="2">
        <f t="shared" si="3"/>
        <v>4.623079456654734</v>
      </c>
      <c r="F25" s="2"/>
    </row>
    <row r="26" spans="1:6" ht="12.75">
      <c r="A26" s="2">
        <f t="shared" si="4"/>
        <v>0.9424777960769377</v>
      </c>
      <c r="B26" s="2">
        <f t="shared" si="0"/>
        <v>0.5877852522924734</v>
      </c>
      <c r="C26" s="2">
        <f t="shared" si="1"/>
        <v>0.8090169943749472</v>
      </c>
      <c r="D26" s="2">
        <f t="shared" si="2"/>
        <v>3.52671151375484</v>
      </c>
      <c r="E26" s="2">
        <f t="shared" si="3"/>
        <v>4.854101966249683</v>
      </c>
      <c r="F26" s="2"/>
    </row>
    <row r="27" spans="1:6" ht="12.75">
      <c r="A27" s="2">
        <f t="shared" si="4"/>
        <v>1.0053096491487337</v>
      </c>
      <c r="B27" s="2">
        <f t="shared" si="0"/>
        <v>0.5358267949789968</v>
      </c>
      <c r="C27" s="2">
        <f t="shared" si="1"/>
        <v>0.844327925502015</v>
      </c>
      <c r="D27" s="2">
        <f t="shared" si="2"/>
        <v>3.2149607698739806</v>
      </c>
      <c r="E27" s="2">
        <f t="shared" si="3"/>
        <v>5.06596755301209</v>
      </c>
      <c r="F27" s="2"/>
    </row>
    <row r="28" spans="1:6" ht="12.75">
      <c r="A28" s="2">
        <f t="shared" si="4"/>
        <v>1.0681415022205296</v>
      </c>
      <c r="B28" s="2">
        <f aca="true" t="shared" si="5" ref="B28:B43">COS(alf)</f>
        <v>0.4817536741017153</v>
      </c>
      <c r="C28" s="2">
        <f aca="true" t="shared" si="6" ref="C28:C43">SIN(alf)</f>
        <v>0.8763066800438636</v>
      </c>
      <c r="D28" s="2">
        <f aca="true" t="shared" si="7" ref="D28:D43">m*B28</f>
        <v>2.890522044610292</v>
      </c>
      <c r="E28" s="2">
        <f aca="true" t="shared" si="8" ref="E28:E43">n*C28</f>
        <v>5.257840080263182</v>
      </c>
      <c r="F28" s="2"/>
    </row>
    <row r="29" spans="1:6" ht="12.75">
      <c r="A29" s="2">
        <f aca="true" t="shared" si="9" ref="A29:A44">A28+i</f>
        <v>1.1309733552923256</v>
      </c>
      <c r="B29" s="2">
        <f t="shared" si="5"/>
        <v>0.42577929156507266</v>
      </c>
      <c r="C29" s="2">
        <f t="shared" si="6"/>
        <v>0.9048270524660196</v>
      </c>
      <c r="D29" s="2">
        <f t="shared" si="7"/>
        <v>2.554675749390436</v>
      </c>
      <c r="E29" s="2">
        <f t="shared" si="8"/>
        <v>5.4289623147961175</v>
      </c>
      <c r="F29" s="2"/>
    </row>
    <row r="30" spans="1:6" ht="12.75">
      <c r="A30" s="2">
        <f t="shared" si="9"/>
        <v>1.1938052083641215</v>
      </c>
      <c r="B30" s="2">
        <f t="shared" si="5"/>
        <v>0.36812455268467786</v>
      </c>
      <c r="C30" s="2">
        <f t="shared" si="6"/>
        <v>0.9297764858882515</v>
      </c>
      <c r="D30" s="2">
        <f t="shared" si="7"/>
        <v>2.208747316108067</v>
      </c>
      <c r="E30" s="2">
        <f t="shared" si="8"/>
        <v>5.578658915329509</v>
      </c>
      <c r="F30" s="2"/>
    </row>
    <row r="31" spans="1:6" ht="12.75">
      <c r="A31" s="2">
        <f t="shared" si="9"/>
        <v>1.2566370614359175</v>
      </c>
      <c r="B31" s="2">
        <f t="shared" si="5"/>
        <v>0.3090169943749473</v>
      </c>
      <c r="C31" s="2">
        <f t="shared" si="6"/>
        <v>0.9510565162951536</v>
      </c>
      <c r="D31" s="2">
        <f t="shared" si="7"/>
        <v>1.8541019662496838</v>
      </c>
      <c r="E31" s="2">
        <f t="shared" si="8"/>
        <v>5.706339097770922</v>
      </c>
      <c r="F31" s="2"/>
    </row>
    <row r="32" spans="1:6" ht="12.75">
      <c r="A32" s="2">
        <f t="shared" si="9"/>
        <v>1.3194689145077134</v>
      </c>
      <c r="B32" s="2">
        <f t="shared" si="5"/>
        <v>0.24868988716485455</v>
      </c>
      <c r="C32" s="2">
        <f t="shared" si="6"/>
        <v>0.9685831611286312</v>
      </c>
      <c r="D32" s="2">
        <f t="shared" si="7"/>
        <v>1.4921393229891273</v>
      </c>
      <c r="E32" s="2">
        <f t="shared" si="8"/>
        <v>5.811498966771787</v>
      </c>
      <c r="F32" s="2"/>
    </row>
    <row r="33" spans="1:6" ht="12.75">
      <c r="A33" s="2">
        <f t="shared" si="9"/>
        <v>1.3823007675795094</v>
      </c>
      <c r="B33" s="2">
        <f t="shared" si="5"/>
        <v>0.1873813145857243</v>
      </c>
      <c r="C33" s="2">
        <f t="shared" si="6"/>
        <v>0.9822872507286887</v>
      </c>
      <c r="D33" s="2">
        <f t="shared" si="7"/>
        <v>1.1242878875143458</v>
      </c>
      <c r="E33" s="2">
        <f t="shared" si="8"/>
        <v>5.893723504372132</v>
      </c>
      <c r="F33" s="2"/>
    </row>
    <row r="34" spans="1:6" ht="12.75">
      <c r="A34" s="2">
        <f t="shared" si="9"/>
        <v>1.4451326206513053</v>
      </c>
      <c r="B34" s="2">
        <f t="shared" si="5"/>
        <v>0.12533323356430381</v>
      </c>
      <c r="C34" s="2">
        <f t="shared" si="6"/>
        <v>0.9921147013144779</v>
      </c>
      <c r="D34" s="2">
        <f t="shared" si="7"/>
        <v>0.7519994013858229</v>
      </c>
      <c r="E34" s="2">
        <f t="shared" si="8"/>
        <v>5.952688207886867</v>
      </c>
      <c r="F34" s="2"/>
    </row>
    <row r="35" spans="1:6" ht="12.75">
      <c r="A35" s="2">
        <f t="shared" si="9"/>
        <v>1.5079644737231013</v>
      </c>
      <c r="B35" s="2">
        <f t="shared" si="5"/>
        <v>0.06279051952931286</v>
      </c>
      <c r="C35" s="2">
        <f t="shared" si="6"/>
        <v>0.9980267284282716</v>
      </c>
      <c r="D35" s="2">
        <f t="shared" si="7"/>
        <v>0.37674311717587716</v>
      </c>
      <c r="E35" s="2">
        <f t="shared" si="8"/>
        <v>5.988160370569629</v>
      </c>
      <c r="F35" s="2"/>
    </row>
    <row r="36" spans="1:6" ht="12.75">
      <c r="A36" s="2">
        <f t="shared" si="9"/>
        <v>1.5707963267948972</v>
      </c>
      <c r="B36" s="2">
        <f t="shared" si="5"/>
        <v>-6.048763920296629E-16</v>
      </c>
      <c r="C36" s="2">
        <f t="shared" si="6"/>
        <v>1</v>
      </c>
      <c r="D36" s="2">
        <f t="shared" si="7"/>
        <v>-3.6292583521779775E-15</v>
      </c>
      <c r="E36" s="2">
        <f t="shared" si="8"/>
        <v>6</v>
      </c>
      <c r="F36" s="2"/>
    </row>
    <row r="37" spans="1:6" ht="12.75">
      <c r="A37" s="2">
        <f t="shared" si="9"/>
        <v>1.6336281798666932</v>
      </c>
      <c r="B37" s="2">
        <f t="shared" si="5"/>
        <v>-0.06279051952931407</v>
      </c>
      <c r="C37" s="2">
        <f t="shared" si="6"/>
        <v>0.9980267284282716</v>
      </c>
      <c r="D37" s="2">
        <f t="shared" si="7"/>
        <v>-0.3767431171758844</v>
      </c>
      <c r="E37" s="2">
        <f t="shared" si="8"/>
        <v>5.988160370569629</v>
      </c>
      <c r="F37" s="2"/>
    </row>
    <row r="38" spans="1:6" ht="12.75">
      <c r="A38" s="2">
        <f t="shared" si="9"/>
        <v>1.6964600329384891</v>
      </c>
      <c r="B38" s="2">
        <f t="shared" si="5"/>
        <v>-0.125333233564305</v>
      </c>
      <c r="C38" s="2">
        <f t="shared" si="6"/>
        <v>0.9921147013144778</v>
      </c>
      <c r="D38" s="2">
        <f t="shared" si="7"/>
        <v>-0.75199940138583</v>
      </c>
      <c r="E38" s="2">
        <f t="shared" si="8"/>
        <v>5.952688207886867</v>
      </c>
      <c r="F38" s="2"/>
    </row>
    <row r="39" spans="1:6" ht="12.75">
      <c r="A39" s="2">
        <f t="shared" si="9"/>
        <v>1.759291886010285</v>
      </c>
      <c r="B39" s="2">
        <f t="shared" si="5"/>
        <v>-0.1873813145857255</v>
      </c>
      <c r="C39" s="2">
        <f t="shared" si="6"/>
        <v>0.9822872507286885</v>
      </c>
      <c r="D39" s="2">
        <f t="shared" si="7"/>
        <v>-1.124287887514353</v>
      </c>
      <c r="E39" s="2">
        <f t="shared" si="8"/>
        <v>5.893723504372131</v>
      </c>
      <c r="F39" s="2"/>
    </row>
    <row r="40" spans="1:6" ht="12.75">
      <c r="A40" s="2">
        <f t="shared" si="9"/>
        <v>1.822123739082081</v>
      </c>
      <c r="B40" s="2">
        <f t="shared" si="5"/>
        <v>-0.2486898871648557</v>
      </c>
      <c r="C40" s="2">
        <f t="shared" si="6"/>
        <v>0.9685831611286309</v>
      </c>
      <c r="D40" s="2">
        <f t="shared" si="7"/>
        <v>-1.4921393229891342</v>
      </c>
      <c r="E40" s="2">
        <f t="shared" si="8"/>
        <v>5.811498966771785</v>
      </c>
      <c r="F40" s="2"/>
    </row>
    <row r="41" spans="1:6" ht="12.75">
      <c r="A41" s="2">
        <f t="shared" si="9"/>
        <v>1.884955592153877</v>
      </c>
      <c r="B41" s="2">
        <f t="shared" si="5"/>
        <v>-0.3090169943749484</v>
      </c>
      <c r="C41" s="2">
        <f t="shared" si="6"/>
        <v>0.9510565162951532</v>
      </c>
      <c r="D41" s="2">
        <f t="shared" si="7"/>
        <v>-1.8541019662496905</v>
      </c>
      <c r="E41" s="2">
        <f t="shared" si="8"/>
        <v>5.706339097770919</v>
      </c>
      <c r="F41" s="2"/>
    </row>
    <row r="42" spans="1:6" ht="12.75">
      <c r="A42" s="2">
        <f t="shared" si="9"/>
        <v>1.947787445225673</v>
      </c>
      <c r="B42" s="2">
        <f t="shared" si="5"/>
        <v>-0.36812455268467903</v>
      </c>
      <c r="C42" s="2">
        <f t="shared" si="6"/>
        <v>0.929776485888251</v>
      </c>
      <c r="D42" s="2">
        <f t="shared" si="7"/>
        <v>-2.208747316108074</v>
      </c>
      <c r="E42" s="2">
        <f t="shared" si="8"/>
        <v>5.578658915329506</v>
      </c>
      <c r="F42" s="2"/>
    </row>
    <row r="43" spans="1:6" ht="12.75">
      <c r="A43" s="2">
        <f t="shared" si="9"/>
        <v>2.0106192982974687</v>
      </c>
      <c r="B43" s="2">
        <f t="shared" si="5"/>
        <v>-0.42577929156507355</v>
      </c>
      <c r="C43" s="2">
        <f t="shared" si="6"/>
        <v>0.9048270524660191</v>
      </c>
      <c r="D43" s="2">
        <f t="shared" si="7"/>
        <v>-2.5546757493904413</v>
      </c>
      <c r="E43" s="2">
        <f t="shared" si="8"/>
        <v>5.428962314796115</v>
      </c>
      <c r="F43" s="2"/>
    </row>
    <row r="44" spans="1:6" ht="12.75">
      <c r="A44" s="2">
        <f t="shared" si="9"/>
        <v>2.0734511513692646</v>
      </c>
      <c r="B44" s="2">
        <f aca="true" t="shared" si="10" ref="B44:B59">COS(alf)</f>
        <v>-0.4817536741017162</v>
      </c>
      <c r="C44" s="2">
        <f aca="true" t="shared" si="11" ref="C44:C59">SIN(alf)</f>
        <v>0.876306680043863</v>
      </c>
      <c r="D44" s="2">
        <f aca="true" t="shared" si="12" ref="D44:D59">m*B44</f>
        <v>-2.8905220446102975</v>
      </c>
      <c r="E44" s="2">
        <f aca="true" t="shared" si="13" ref="E44:E59">n*C44</f>
        <v>5.257840080263178</v>
      </c>
      <c r="F44" s="2"/>
    </row>
    <row r="45" spans="1:6" ht="12.75">
      <c r="A45" s="2">
        <f aca="true" t="shared" si="14" ref="A45:A60">A44+i</f>
        <v>2.1362830044410606</v>
      </c>
      <c r="B45" s="2">
        <f t="shared" si="10"/>
        <v>-0.5358267949789975</v>
      </c>
      <c r="C45" s="2">
        <f t="shared" si="11"/>
        <v>0.8443279255020144</v>
      </c>
      <c r="D45" s="2">
        <f t="shared" si="12"/>
        <v>-3.2149607698739855</v>
      </c>
      <c r="E45" s="2">
        <f t="shared" si="13"/>
        <v>5.0659675530120865</v>
      </c>
      <c r="F45" s="2"/>
    </row>
    <row r="46" spans="1:6" ht="12.75">
      <c r="A46" s="2">
        <f t="shared" si="14"/>
        <v>2.1991148575128565</v>
      </c>
      <c r="B46" s="2">
        <f t="shared" si="10"/>
        <v>-0.5877852522924741</v>
      </c>
      <c r="C46" s="2">
        <f t="shared" si="11"/>
        <v>0.8090169943749467</v>
      </c>
      <c r="D46" s="2">
        <f t="shared" si="12"/>
        <v>-3.5267115137548446</v>
      </c>
      <c r="E46" s="2">
        <f t="shared" si="13"/>
        <v>4.85410196624968</v>
      </c>
      <c r="F46" s="2"/>
    </row>
    <row r="47" spans="1:6" ht="12.75">
      <c r="A47" s="2">
        <f t="shared" si="14"/>
        <v>2.2619467105846525</v>
      </c>
      <c r="B47" s="2">
        <f t="shared" si="10"/>
        <v>-0.6374239897486907</v>
      </c>
      <c r="C47" s="2">
        <f t="shared" si="11"/>
        <v>0.7705132427757884</v>
      </c>
      <c r="D47" s="2">
        <f t="shared" si="12"/>
        <v>-3.8245439384921447</v>
      </c>
      <c r="E47" s="2">
        <f t="shared" si="13"/>
        <v>4.623079456654731</v>
      </c>
      <c r="F47" s="2"/>
    </row>
    <row r="48" spans="1:6" ht="12.75">
      <c r="A48" s="2">
        <f t="shared" si="14"/>
        <v>2.3247785636564484</v>
      </c>
      <c r="B48" s="2">
        <f t="shared" si="10"/>
        <v>-0.6845471059286897</v>
      </c>
      <c r="C48" s="2">
        <f t="shared" si="11"/>
        <v>0.7289686274214106</v>
      </c>
      <c r="D48" s="2">
        <f t="shared" si="12"/>
        <v>-4.107282635572139</v>
      </c>
      <c r="E48" s="2">
        <f t="shared" si="13"/>
        <v>4.3738117645284635</v>
      </c>
      <c r="F48" s="2"/>
    </row>
    <row r="49" spans="1:6" ht="12.75">
      <c r="A49" s="2">
        <f t="shared" si="14"/>
        <v>2.3876104167282444</v>
      </c>
      <c r="B49" s="2">
        <f t="shared" si="10"/>
        <v>-0.7289686274214126</v>
      </c>
      <c r="C49" s="2">
        <f t="shared" si="11"/>
        <v>0.6845471059286876</v>
      </c>
      <c r="D49" s="2">
        <f t="shared" si="12"/>
        <v>-4.373811764528475</v>
      </c>
      <c r="E49" s="2">
        <f t="shared" si="13"/>
        <v>4.107282635572126</v>
      </c>
      <c r="F49" s="2"/>
    </row>
    <row r="50" spans="1:6" ht="12.75">
      <c r="A50" s="2">
        <f t="shared" si="14"/>
        <v>2.4504422698000403</v>
      </c>
      <c r="B50" s="2">
        <f t="shared" si="10"/>
        <v>-0.7705132427757903</v>
      </c>
      <c r="C50" s="2">
        <f t="shared" si="11"/>
        <v>0.6374239897486885</v>
      </c>
      <c r="D50" s="2">
        <f t="shared" si="12"/>
        <v>-4.623079456654741</v>
      </c>
      <c r="E50" s="2">
        <f t="shared" si="13"/>
        <v>3.8245439384921314</v>
      </c>
      <c r="F50" s="2"/>
    </row>
    <row r="51" spans="1:6" ht="12.75">
      <c r="A51" s="2">
        <f t="shared" si="14"/>
        <v>2.5132741228718363</v>
      </c>
      <c r="B51" s="2">
        <f t="shared" si="10"/>
        <v>-0.8090169943749485</v>
      </c>
      <c r="C51" s="2">
        <f t="shared" si="11"/>
        <v>0.5877852522924718</v>
      </c>
      <c r="D51" s="2">
        <f t="shared" si="12"/>
        <v>-4.854101966249691</v>
      </c>
      <c r="E51" s="2">
        <f t="shared" si="13"/>
        <v>3.526711513754831</v>
      </c>
      <c r="F51" s="2"/>
    </row>
    <row r="52" spans="1:6" ht="12.75">
      <c r="A52" s="2">
        <f t="shared" si="14"/>
        <v>2.576105975943632</v>
      </c>
      <c r="B52" s="2">
        <f t="shared" si="10"/>
        <v>-0.8443279255020161</v>
      </c>
      <c r="C52" s="2">
        <f t="shared" si="11"/>
        <v>0.5358267949789951</v>
      </c>
      <c r="D52" s="2">
        <f t="shared" si="12"/>
        <v>-5.065967553012096</v>
      </c>
      <c r="E52" s="2">
        <f t="shared" si="13"/>
        <v>3.2149607698739704</v>
      </c>
      <c r="F52" s="2"/>
    </row>
    <row r="53" spans="1:6" ht="12.75">
      <c r="A53" s="2">
        <f t="shared" si="14"/>
        <v>2.638937829015428</v>
      </c>
      <c r="B53" s="2">
        <f t="shared" si="10"/>
        <v>-0.8763066800438645</v>
      </c>
      <c r="C53" s="2">
        <f t="shared" si="11"/>
        <v>0.48175367410171366</v>
      </c>
      <c r="D53" s="2">
        <f t="shared" si="12"/>
        <v>-5.257840080263187</v>
      </c>
      <c r="E53" s="2">
        <f t="shared" si="13"/>
        <v>2.890522044610282</v>
      </c>
      <c r="F53" s="2"/>
    </row>
    <row r="54" spans="1:6" ht="12.75">
      <c r="A54" s="2">
        <f t="shared" si="14"/>
        <v>2.701769682087224</v>
      </c>
      <c r="B54" s="2">
        <f t="shared" si="10"/>
        <v>-0.9048270524660204</v>
      </c>
      <c r="C54" s="2">
        <f t="shared" si="11"/>
        <v>0.4257792915650709</v>
      </c>
      <c r="D54" s="2">
        <f t="shared" si="12"/>
        <v>-5.428962314796122</v>
      </c>
      <c r="E54" s="2">
        <f t="shared" si="13"/>
        <v>2.5546757493904253</v>
      </c>
      <c r="F54" s="2"/>
    </row>
    <row r="55" spans="1:6" ht="12.75">
      <c r="A55" s="2">
        <f t="shared" si="14"/>
        <v>2.76460153515902</v>
      </c>
      <c r="B55" s="2">
        <f t="shared" si="10"/>
        <v>-0.9297764858882521</v>
      </c>
      <c r="C55" s="2">
        <f t="shared" si="11"/>
        <v>0.3681245526846761</v>
      </c>
      <c r="D55" s="2">
        <f t="shared" si="12"/>
        <v>-5.5786589153295125</v>
      </c>
      <c r="E55" s="2">
        <f t="shared" si="13"/>
        <v>2.2087473161080564</v>
      </c>
      <c r="F55" s="2"/>
    </row>
    <row r="56" spans="1:6" ht="12.75">
      <c r="A56" s="2">
        <f t="shared" si="14"/>
        <v>2.827433388230816</v>
      </c>
      <c r="B56" s="2">
        <f t="shared" si="10"/>
        <v>-0.9510565162951542</v>
      </c>
      <c r="C56" s="2">
        <f t="shared" si="11"/>
        <v>0.3090169943749454</v>
      </c>
      <c r="D56" s="2">
        <f t="shared" si="12"/>
        <v>-5.706339097770925</v>
      </c>
      <c r="E56" s="2">
        <f t="shared" si="13"/>
        <v>1.8541019662496723</v>
      </c>
      <c r="F56" s="2"/>
    </row>
    <row r="57" spans="1:6" ht="12.75">
      <c r="A57" s="2">
        <f t="shared" si="14"/>
        <v>2.890265241302612</v>
      </c>
      <c r="B57" s="2">
        <f t="shared" si="10"/>
        <v>-0.9685831611286316</v>
      </c>
      <c r="C57" s="2">
        <f t="shared" si="11"/>
        <v>0.24868988716485266</v>
      </c>
      <c r="D57" s="2">
        <f t="shared" si="12"/>
        <v>-5.81149896677179</v>
      </c>
      <c r="E57" s="2">
        <f t="shared" si="13"/>
        <v>1.492139322989116</v>
      </c>
      <c r="F57" s="2"/>
    </row>
    <row r="58" spans="1:6" ht="12.75">
      <c r="A58" s="2">
        <f t="shared" si="14"/>
        <v>2.953097094374408</v>
      </c>
      <c r="B58" s="2">
        <f t="shared" si="10"/>
        <v>-0.982287250728689</v>
      </c>
      <c r="C58" s="2">
        <f t="shared" si="11"/>
        <v>0.18738131458572238</v>
      </c>
      <c r="D58" s="2">
        <f t="shared" si="12"/>
        <v>-5.893723504372135</v>
      </c>
      <c r="E58" s="2">
        <f t="shared" si="13"/>
        <v>1.1242878875143343</v>
      </c>
      <c r="F58" s="2"/>
    </row>
    <row r="59" spans="1:6" ht="12.75">
      <c r="A59" s="2">
        <f t="shared" si="14"/>
        <v>3.015928947446204</v>
      </c>
      <c r="B59" s="2">
        <f t="shared" si="10"/>
        <v>-0.9921147013144781</v>
      </c>
      <c r="C59" s="2">
        <f t="shared" si="11"/>
        <v>0.1253332335643019</v>
      </c>
      <c r="D59" s="2">
        <f t="shared" si="12"/>
        <v>-5.952688207886869</v>
      </c>
      <c r="E59" s="2">
        <f t="shared" si="13"/>
        <v>0.7519994013858113</v>
      </c>
      <c r="F59" s="2"/>
    </row>
    <row r="60" spans="1:6" ht="12.75">
      <c r="A60" s="2">
        <f t="shared" si="14"/>
        <v>3.078760800518</v>
      </c>
      <c r="B60" s="2">
        <f aca="true" t="shared" si="15" ref="B60:B75">COS(alf)</f>
        <v>-0.9980267284282717</v>
      </c>
      <c r="C60" s="2">
        <f aca="true" t="shared" si="16" ref="C60:C75">SIN(alf)</f>
        <v>0.06279051952931093</v>
      </c>
      <c r="D60" s="2">
        <f aca="true" t="shared" si="17" ref="D60:D75">m*B60</f>
        <v>-5.98816037056963</v>
      </c>
      <c r="E60" s="2">
        <f aca="true" t="shared" si="18" ref="E60:E75">n*C60</f>
        <v>0.3767431171758656</v>
      </c>
      <c r="F60" s="2"/>
    </row>
    <row r="61" spans="1:6" ht="12.75">
      <c r="A61" s="2">
        <f aca="true" t="shared" si="19" ref="A61:A76">A60+i</f>
        <v>3.141592653589796</v>
      </c>
      <c r="B61" s="2">
        <f t="shared" si="15"/>
        <v>-1</v>
      </c>
      <c r="C61" s="2">
        <f t="shared" si="16"/>
        <v>-2.5420204136095137E-15</v>
      </c>
      <c r="D61" s="2">
        <f t="shared" si="17"/>
        <v>-6</v>
      </c>
      <c r="E61" s="2">
        <f t="shared" si="18"/>
        <v>-1.5252122481657082E-14</v>
      </c>
      <c r="F61" s="2"/>
    </row>
    <row r="62" spans="1:6" ht="12.75">
      <c r="A62" s="2">
        <f t="shared" si="19"/>
        <v>3.2044245066615917</v>
      </c>
      <c r="B62" s="2">
        <f t="shared" si="15"/>
        <v>-0.9980267284282714</v>
      </c>
      <c r="C62" s="2">
        <f t="shared" si="16"/>
        <v>-0.062790519529316</v>
      </c>
      <c r="D62" s="2">
        <f t="shared" si="17"/>
        <v>-5.988160370569629</v>
      </c>
      <c r="E62" s="2">
        <f t="shared" si="18"/>
        <v>-0.376743117175896</v>
      </c>
      <c r="F62" s="2"/>
    </row>
    <row r="63" spans="1:6" ht="12.75">
      <c r="A63" s="2">
        <f t="shared" si="19"/>
        <v>3.2672563597333877</v>
      </c>
      <c r="B63" s="2">
        <f t="shared" si="15"/>
        <v>-0.9921147013144775</v>
      </c>
      <c r="C63" s="2">
        <f t="shared" si="16"/>
        <v>-0.12533323356430695</v>
      </c>
      <c r="D63" s="2">
        <f t="shared" si="17"/>
        <v>-5.952688207886865</v>
      </c>
      <c r="E63" s="2">
        <f t="shared" si="18"/>
        <v>-0.7519994013858418</v>
      </c>
      <c r="F63" s="2"/>
    </row>
    <row r="64" spans="1:6" ht="12.75">
      <c r="A64" s="2">
        <f t="shared" si="19"/>
        <v>3.3300882128051836</v>
      </c>
      <c r="B64" s="2">
        <f t="shared" si="15"/>
        <v>-0.9822872507286882</v>
      </c>
      <c r="C64" s="2">
        <f t="shared" si="16"/>
        <v>-0.18738131458572738</v>
      </c>
      <c r="D64" s="2">
        <f t="shared" si="17"/>
        <v>-5.893723504372129</v>
      </c>
      <c r="E64" s="2">
        <f t="shared" si="18"/>
        <v>-1.1242878875143643</v>
      </c>
      <c r="F64" s="2"/>
    </row>
    <row r="65" spans="1:6" ht="12.75">
      <c r="A65" s="2">
        <f t="shared" si="19"/>
        <v>3.3929200658769796</v>
      </c>
      <c r="B65" s="2">
        <f t="shared" si="15"/>
        <v>-0.9685831611286304</v>
      </c>
      <c r="C65" s="2">
        <f t="shared" si="16"/>
        <v>-0.2486898871648576</v>
      </c>
      <c r="D65" s="2">
        <f t="shared" si="17"/>
        <v>-5.811498966771783</v>
      </c>
      <c r="E65" s="2">
        <f t="shared" si="18"/>
        <v>-1.4921393229891455</v>
      </c>
      <c r="F65" s="2"/>
    </row>
    <row r="66" spans="1:6" ht="12.75">
      <c r="A66" s="2">
        <f t="shared" si="19"/>
        <v>3.4557519189487755</v>
      </c>
      <c r="B66" s="2">
        <f t="shared" si="15"/>
        <v>-0.9510565162951526</v>
      </c>
      <c r="C66" s="2">
        <f t="shared" si="16"/>
        <v>-0.3090169943749502</v>
      </c>
      <c r="D66" s="2">
        <f t="shared" si="17"/>
        <v>-5.706339097770916</v>
      </c>
      <c r="E66" s="2">
        <f t="shared" si="18"/>
        <v>-1.8541019662497014</v>
      </c>
      <c r="F66" s="2"/>
    </row>
    <row r="67" spans="1:6" ht="12.75">
      <c r="A67" s="2">
        <f t="shared" si="19"/>
        <v>3.5185837720205715</v>
      </c>
      <c r="B67" s="2">
        <f t="shared" si="15"/>
        <v>-0.9297764858882502</v>
      </c>
      <c r="C67" s="2">
        <f t="shared" si="16"/>
        <v>-0.3681245526846808</v>
      </c>
      <c r="D67" s="2">
        <f t="shared" si="17"/>
        <v>-5.578658915329502</v>
      </c>
      <c r="E67" s="2">
        <f t="shared" si="18"/>
        <v>-2.208747316108085</v>
      </c>
      <c r="F67" s="2"/>
    </row>
    <row r="68" spans="1:6" ht="12.75">
      <c r="A68" s="2">
        <f t="shared" si="19"/>
        <v>3.5814156250923674</v>
      </c>
      <c r="B68" s="2">
        <f t="shared" si="15"/>
        <v>-0.9048270524660181</v>
      </c>
      <c r="C68" s="2">
        <f t="shared" si="16"/>
        <v>-0.4257792915650755</v>
      </c>
      <c r="D68" s="2">
        <f t="shared" si="17"/>
        <v>-5.428962314796109</v>
      </c>
      <c r="E68" s="2">
        <f t="shared" si="18"/>
        <v>-2.554675749390453</v>
      </c>
      <c r="F68" s="2"/>
    </row>
    <row r="69" spans="1:6" ht="12.75">
      <c r="A69" s="2">
        <f t="shared" si="19"/>
        <v>3.6442474781641634</v>
      </c>
      <c r="B69" s="2">
        <f t="shared" si="15"/>
        <v>-0.876306680043862</v>
      </c>
      <c r="C69" s="2">
        <f t="shared" si="16"/>
        <v>-0.4817536741017181</v>
      </c>
      <c r="D69" s="2">
        <f t="shared" si="17"/>
        <v>-5.257840080263172</v>
      </c>
      <c r="E69" s="2">
        <f t="shared" si="18"/>
        <v>-2.8905220446103086</v>
      </c>
      <c r="F69" s="2"/>
    </row>
    <row r="70" spans="1:6" ht="12.75">
      <c r="A70" s="2">
        <f t="shared" si="19"/>
        <v>3.7070793312359593</v>
      </c>
      <c r="B70" s="2">
        <f t="shared" si="15"/>
        <v>-0.8443279255020133</v>
      </c>
      <c r="C70" s="2">
        <f t="shared" si="16"/>
        <v>-0.5358267949789994</v>
      </c>
      <c r="D70" s="2">
        <f t="shared" si="17"/>
        <v>-5.065967553012079</v>
      </c>
      <c r="E70" s="2">
        <f t="shared" si="18"/>
        <v>-3.2149607698739966</v>
      </c>
      <c r="F70" s="2"/>
    </row>
    <row r="71" spans="1:6" ht="12.75">
      <c r="A71" s="2">
        <f t="shared" si="19"/>
        <v>3.7699111843077553</v>
      </c>
      <c r="B71" s="2">
        <f t="shared" si="15"/>
        <v>-0.8090169943749455</v>
      </c>
      <c r="C71" s="2">
        <f t="shared" si="16"/>
        <v>-0.5877852522924759</v>
      </c>
      <c r="D71" s="2">
        <f t="shared" si="17"/>
        <v>-4.854101966249672</v>
      </c>
      <c r="E71" s="2">
        <f t="shared" si="18"/>
        <v>-3.5267115137548553</v>
      </c>
      <c r="F71" s="2"/>
    </row>
    <row r="72" spans="1:6" ht="12.75">
      <c r="A72" s="2">
        <f t="shared" si="19"/>
        <v>3.8327430373795512</v>
      </c>
      <c r="B72" s="2">
        <f t="shared" si="15"/>
        <v>-0.770513242775787</v>
      </c>
      <c r="C72" s="2">
        <f t="shared" si="16"/>
        <v>-0.6374239897486924</v>
      </c>
      <c r="D72" s="2">
        <f t="shared" si="17"/>
        <v>-4.623079456654722</v>
      </c>
      <c r="E72" s="2">
        <f t="shared" si="18"/>
        <v>-3.8245439384921545</v>
      </c>
      <c r="F72" s="2"/>
    </row>
    <row r="73" spans="1:6" ht="12.75">
      <c r="A73" s="2">
        <f t="shared" si="19"/>
        <v>3.895574890451347</v>
      </c>
      <c r="B73" s="2">
        <f t="shared" si="15"/>
        <v>-0.7289686274214091</v>
      </c>
      <c r="C73" s="2">
        <f t="shared" si="16"/>
        <v>-0.6845471059286913</v>
      </c>
      <c r="D73" s="2">
        <f t="shared" si="17"/>
        <v>-4.373811764528455</v>
      </c>
      <c r="E73" s="2">
        <f t="shared" si="18"/>
        <v>-4.1072826355721475</v>
      </c>
      <c r="F73" s="2"/>
    </row>
    <row r="74" spans="1:6" ht="12.75">
      <c r="A74" s="2">
        <f t="shared" si="19"/>
        <v>3.958406743523143</v>
      </c>
      <c r="B74" s="2">
        <f t="shared" si="15"/>
        <v>-0.684547105928686</v>
      </c>
      <c r="C74" s="2">
        <f t="shared" si="16"/>
        <v>-0.728968627421414</v>
      </c>
      <c r="D74" s="2">
        <f t="shared" si="17"/>
        <v>-4.1072826355721155</v>
      </c>
      <c r="E74" s="2">
        <f t="shared" si="18"/>
        <v>-4.373811764528484</v>
      </c>
      <c r="F74" s="2"/>
    </row>
    <row r="75" spans="1:6" ht="12.75">
      <c r="A75" s="2">
        <f t="shared" si="19"/>
        <v>4.021238596594939</v>
      </c>
      <c r="B75" s="2">
        <f t="shared" si="15"/>
        <v>-0.6374239897486869</v>
      </c>
      <c r="C75" s="2">
        <f t="shared" si="16"/>
        <v>-0.7705132427757916</v>
      </c>
      <c r="D75" s="2">
        <f t="shared" si="17"/>
        <v>-3.824543938492121</v>
      </c>
      <c r="E75" s="2">
        <f t="shared" si="18"/>
        <v>-4.623079456654749</v>
      </c>
      <c r="F75" s="2"/>
    </row>
    <row r="76" spans="1:6" ht="12.75">
      <c r="A76" s="2">
        <f t="shared" si="19"/>
        <v>4.084070449666735</v>
      </c>
      <c r="B76" s="2">
        <f aca="true" t="shared" si="20" ref="B76:B91">COS(alf)</f>
        <v>-0.5877852522924704</v>
      </c>
      <c r="C76" s="2">
        <f aca="true" t="shared" si="21" ref="C76:C91">SIN(alf)</f>
        <v>-0.8090169943749494</v>
      </c>
      <c r="D76" s="2">
        <f aca="true" t="shared" si="22" ref="D76:D91">m*B76</f>
        <v>-3.5267115137548224</v>
      </c>
      <c r="E76" s="2">
        <f aca="true" t="shared" si="23" ref="E76:E91">n*C76</f>
        <v>-4.854101966249697</v>
      </c>
      <c r="F76" s="2"/>
    </row>
    <row r="77" spans="1:6" ht="12.75">
      <c r="A77" s="2">
        <f aca="true" t="shared" si="24" ref="A77:A92">A76+i</f>
        <v>4.14690230273853</v>
      </c>
      <c r="B77" s="2">
        <f t="shared" si="20"/>
        <v>-0.5358267949789941</v>
      </c>
      <c r="C77" s="2">
        <f t="shared" si="21"/>
        <v>-0.8443279255020167</v>
      </c>
      <c r="D77" s="2">
        <f t="shared" si="22"/>
        <v>-3.2149607698739646</v>
      </c>
      <c r="E77" s="2">
        <f t="shared" si="23"/>
        <v>-5.065967553012101</v>
      </c>
      <c r="F77" s="2"/>
    </row>
    <row r="78" spans="1:6" ht="12.75">
      <c r="A78" s="2">
        <f t="shared" si="24"/>
        <v>4.209734155810326</v>
      </c>
      <c r="B78" s="2">
        <f t="shared" si="20"/>
        <v>-0.48175367410171294</v>
      </c>
      <c r="C78" s="2">
        <f t="shared" si="21"/>
        <v>-0.8763066800438649</v>
      </c>
      <c r="D78" s="2">
        <f t="shared" si="22"/>
        <v>-2.8905220446102775</v>
      </c>
      <c r="E78" s="2">
        <f t="shared" si="23"/>
        <v>-5.25784008026319</v>
      </c>
      <c r="F78" s="2"/>
    </row>
    <row r="79" spans="1:6" ht="12.75">
      <c r="A79" s="2">
        <f t="shared" si="24"/>
        <v>4.272566008882121</v>
      </c>
      <c r="B79" s="2">
        <f t="shared" si="20"/>
        <v>-0.42577929156507055</v>
      </c>
      <c r="C79" s="2">
        <f t="shared" si="21"/>
        <v>-0.9048270524660205</v>
      </c>
      <c r="D79" s="2">
        <f t="shared" si="22"/>
        <v>-2.554675749390423</v>
      </c>
      <c r="E79" s="2">
        <f t="shared" si="23"/>
        <v>-5.428962314796123</v>
      </c>
      <c r="F79" s="2"/>
    </row>
    <row r="80" spans="1:6" ht="12.75">
      <c r="A80" s="2">
        <f t="shared" si="24"/>
        <v>4.335397861953917</v>
      </c>
      <c r="B80" s="2">
        <f t="shared" si="20"/>
        <v>-0.36812455268467614</v>
      </c>
      <c r="C80" s="2">
        <f t="shared" si="21"/>
        <v>-0.9297764858882521</v>
      </c>
      <c r="D80" s="2">
        <f t="shared" si="22"/>
        <v>-2.208747316108057</v>
      </c>
      <c r="E80" s="2">
        <f t="shared" si="23"/>
        <v>-5.5786589153295125</v>
      </c>
      <c r="F80" s="2"/>
    </row>
    <row r="81" spans="1:6" ht="12.75">
      <c r="A81" s="2">
        <f t="shared" si="24"/>
        <v>4.398229715025712</v>
      </c>
      <c r="B81" s="2">
        <f t="shared" si="20"/>
        <v>-0.3090169943749459</v>
      </c>
      <c r="C81" s="2">
        <f t="shared" si="21"/>
        <v>-0.9510565162951541</v>
      </c>
      <c r="D81" s="2">
        <f t="shared" si="22"/>
        <v>-1.8541019662496754</v>
      </c>
      <c r="E81" s="2">
        <f t="shared" si="23"/>
        <v>-5.7063390977709245</v>
      </c>
      <c r="F81" s="2"/>
    </row>
    <row r="82" spans="1:6" ht="12.75">
      <c r="A82" s="2">
        <f t="shared" si="24"/>
        <v>4.461061568097508</v>
      </c>
      <c r="B82" s="2">
        <f t="shared" si="20"/>
        <v>-0.24868988716485357</v>
      </c>
      <c r="C82" s="2">
        <f t="shared" si="21"/>
        <v>-0.9685831611286314</v>
      </c>
      <c r="D82" s="2">
        <f t="shared" si="22"/>
        <v>-1.4921393229891216</v>
      </c>
      <c r="E82" s="2">
        <f t="shared" si="23"/>
        <v>-5.811498966771788</v>
      </c>
      <c r="F82" s="2"/>
    </row>
    <row r="83" spans="1:6" ht="12.75">
      <c r="A83" s="2">
        <f t="shared" si="24"/>
        <v>4.523893421169303</v>
      </c>
      <c r="B83" s="2">
        <f t="shared" si="20"/>
        <v>-0.18738131458572377</v>
      </c>
      <c r="C83" s="2">
        <f t="shared" si="21"/>
        <v>-0.9822872507286888</v>
      </c>
      <c r="D83" s="2">
        <f t="shared" si="22"/>
        <v>-1.1242878875143427</v>
      </c>
      <c r="E83" s="2">
        <f t="shared" si="23"/>
        <v>-5.893723504372133</v>
      </c>
      <c r="F83" s="2"/>
    </row>
    <row r="84" spans="1:6" ht="12.75">
      <c r="A84" s="2">
        <f t="shared" si="24"/>
        <v>4.586725274241099</v>
      </c>
      <c r="B84" s="2">
        <f t="shared" si="20"/>
        <v>-0.12533323356430373</v>
      </c>
      <c r="C84" s="2">
        <f t="shared" si="21"/>
        <v>-0.9921147013144779</v>
      </c>
      <c r="D84" s="2">
        <f t="shared" si="22"/>
        <v>-0.7519994013858224</v>
      </c>
      <c r="E84" s="2">
        <f t="shared" si="23"/>
        <v>-5.952688207886867</v>
      </c>
      <c r="F84" s="2"/>
    </row>
    <row r="85" spans="1:6" ht="12.75">
      <c r="A85" s="2">
        <f t="shared" si="24"/>
        <v>4.649557127312894</v>
      </c>
      <c r="B85" s="2">
        <f t="shared" si="20"/>
        <v>-0.06279051952931321</v>
      </c>
      <c r="C85" s="2">
        <f t="shared" si="21"/>
        <v>-0.9980267284282716</v>
      </c>
      <c r="D85" s="2">
        <f t="shared" si="22"/>
        <v>-0.37674311717587927</v>
      </c>
      <c r="E85" s="2">
        <f t="shared" si="23"/>
        <v>-5.988160370569629</v>
      </c>
      <c r="F85" s="2"/>
    </row>
    <row r="86" spans="1:6" ht="12.75">
      <c r="A86" s="2">
        <f t="shared" si="24"/>
        <v>4.71238898038469</v>
      </c>
      <c r="B86" s="2">
        <f t="shared" si="20"/>
        <v>-1.83772268236293E-16</v>
      </c>
      <c r="C86" s="2">
        <f t="shared" si="21"/>
        <v>-1</v>
      </c>
      <c r="D86" s="2">
        <f t="shared" si="22"/>
        <v>-1.102633609417758E-15</v>
      </c>
      <c r="E86" s="2">
        <f t="shared" si="23"/>
        <v>-6</v>
      </c>
      <c r="F86" s="2"/>
    </row>
    <row r="87" spans="1:6" ht="12.75">
      <c r="A87" s="2">
        <f t="shared" si="24"/>
        <v>4.775220833456485</v>
      </c>
      <c r="B87" s="2">
        <f t="shared" si="20"/>
        <v>0.06279051952931283</v>
      </c>
      <c r="C87" s="2">
        <f t="shared" si="21"/>
        <v>-0.9980267284282716</v>
      </c>
      <c r="D87" s="2">
        <f t="shared" si="22"/>
        <v>0.376743117175877</v>
      </c>
      <c r="E87" s="2">
        <f t="shared" si="23"/>
        <v>-5.988160370569629</v>
      </c>
      <c r="F87" s="2"/>
    </row>
    <row r="88" spans="1:6" ht="12.75">
      <c r="A88" s="2">
        <f t="shared" si="24"/>
        <v>4.838052686528281</v>
      </c>
      <c r="B88" s="2">
        <f t="shared" si="20"/>
        <v>0.12533323356430334</v>
      </c>
      <c r="C88" s="2">
        <f t="shared" si="21"/>
        <v>-0.992114701314478</v>
      </c>
      <c r="D88" s="2">
        <f t="shared" si="22"/>
        <v>0.75199940138582</v>
      </c>
      <c r="E88" s="2">
        <f t="shared" si="23"/>
        <v>-5.952688207886868</v>
      </c>
      <c r="F88" s="2"/>
    </row>
    <row r="89" spans="1:6" ht="12.75">
      <c r="A89" s="2">
        <f t="shared" si="24"/>
        <v>4.900884539600076</v>
      </c>
      <c r="B89" s="2">
        <f t="shared" si="20"/>
        <v>0.1873813145857234</v>
      </c>
      <c r="C89" s="2">
        <f t="shared" si="21"/>
        <v>-0.9822872507286889</v>
      </c>
      <c r="D89" s="2">
        <f t="shared" si="22"/>
        <v>1.1242878875143405</v>
      </c>
      <c r="E89" s="2">
        <f t="shared" si="23"/>
        <v>-5.893723504372134</v>
      </c>
      <c r="F89" s="2"/>
    </row>
    <row r="90" spans="1:6" ht="12.75">
      <c r="A90" s="2">
        <f t="shared" si="24"/>
        <v>4.963716392671872</v>
      </c>
      <c r="B90" s="2">
        <f t="shared" si="20"/>
        <v>0.2486898871648532</v>
      </c>
      <c r="C90" s="2">
        <f t="shared" si="21"/>
        <v>-0.9685831611286315</v>
      </c>
      <c r="D90" s="2">
        <f t="shared" si="22"/>
        <v>1.4921393229891193</v>
      </c>
      <c r="E90" s="2">
        <f t="shared" si="23"/>
        <v>-5.811498966771789</v>
      </c>
      <c r="F90" s="2"/>
    </row>
    <row r="91" spans="1:6" ht="12.75">
      <c r="A91" s="2">
        <f t="shared" si="24"/>
        <v>5.026548245743667</v>
      </c>
      <c r="B91" s="2">
        <f t="shared" si="20"/>
        <v>0.30901699437494556</v>
      </c>
      <c r="C91" s="2">
        <f t="shared" si="21"/>
        <v>-0.9510565162951542</v>
      </c>
      <c r="D91" s="2">
        <f t="shared" si="22"/>
        <v>1.8541019662496734</v>
      </c>
      <c r="E91" s="2">
        <f t="shared" si="23"/>
        <v>-5.706339097770925</v>
      </c>
      <c r="F91" s="2"/>
    </row>
    <row r="92" spans="1:6" ht="12.75">
      <c r="A92" s="2">
        <f t="shared" si="24"/>
        <v>5.089380098815463</v>
      </c>
      <c r="B92" s="2">
        <f aca="true" t="shared" si="25" ref="B92:B107">COS(alf)</f>
        <v>0.3681245526846758</v>
      </c>
      <c r="C92" s="2">
        <f aca="true" t="shared" si="26" ref="C92:C107">SIN(alf)</f>
        <v>-0.9297764858882522</v>
      </c>
      <c r="D92" s="2">
        <f aca="true" t="shared" si="27" ref="D92:D107">m*B92</f>
        <v>2.208747316108055</v>
      </c>
      <c r="E92" s="2">
        <f aca="true" t="shared" si="28" ref="E92:E107">n*C92</f>
        <v>-5.578658915329513</v>
      </c>
      <c r="F92" s="2"/>
    </row>
    <row r="93" spans="1:6" ht="12.75">
      <c r="A93" s="2">
        <f aca="true" t="shared" si="29" ref="A93:A108">A92+i</f>
        <v>5.152211951887258</v>
      </c>
      <c r="B93" s="2">
        <f t="shared" si="25"/>
        <v>0.4257792915650702</v>
      </c>
      <c r="C93" s="2">
        <f t="shared" si="26"/>
        <v>-0.9048270524660207</v>
      </c>
      <c r="D93" s="2">
        <f t="shared" si="27"/>
        <v>2.5546757493904213</v>
      </c>
      <c r="E93" s="2">
        <f t="shared" si="28"/>
        <v>-5.428962314796124</v>
      </c>
      <c r="F93" s="2"/>
    </row>
    <row r="94" spans="1:6" ht="12.75">
      <c r="A94" s="2">
        <f t="shared" si="29"/>
        <v>5.215043804959054</v>
      </c>
      <c r="B94" s="2">
        <f t="shared" si="25"/>
        <v>0.4817536741017126</v>
      </c>
      <c r="C94" s="2">
        <f t="shared" si="26"/>
        <v>-0.876306680043865</v>
      </c>
      <c r="D94" s="2">
        <f t="shared" si="27"/>
        <v>2.8905220446102757</v>
      </c>
      <c r="E94" s="2">
        <f t="shared" si="28"/>
        <v>-5.25784008026319</v>
      </c>
      <c r="F94" s="2"/>
    </row>
    <row r="95" spans="1:6" ht="12.75">
      <c r="A95" s="2">
        <f t="shared" si="29"/>
        <v>5.277875658030849</v>
      </c>
      <c r="B95" s="2">
        <f t="shared" si="25"/>
        <v>0.5358267949789938</v>
      </c>
      <c r="C95" s="2">
        <f t="shared" si="26"/>
        <v>-0.8443279255020169</v>
      </c>
      <c r="D95" s="2">
        <f t="shared" si="27"/>
        <v>3.2149607698739624</v>
      </c>
      <c r="E95" s="2">
        <f t="shared" si="28"/>
        <v>-5.065967553012101</v>
      </c>
      <c r="F95" s="2"/>
    </row>
    <row r="96" spans="1:6" ht="12.75">
      <c r="A96" s="2">
        <f t="shared" si="29"/>
        <v>5.340707511102645</v>
      </c>
      <c r="B96" s="2">
        <f t="shared" si="25"/>
        <v>0.5877852522924701</v>
      </c>
      <c r="C96" s="2">
        <f t="shared" si="26"/>
        <v>-0.8090169943749497</v>
      </c>
      <c r="D96" s="2">
        <f t="shared" si="27"/>
        <v>3.5267115137548206</v>
      </c>
      <c r="E96" s="2">
        <f t="shared" si="28"/>
        <v>-4.854101966249698</v>
      </c>
      <c r="F96" s="2"/>
    </row>
    <row r="97" spans="1:6" ht="12.75">
      <c r="A97" s="2">
        <f t="shared" si="29"/>
        <v>5.40353936417444</v>
      </c>
      <c r="B97" s="2">
        <f t="shared" si="25"/>
        <v>0.6374239897486865</v>
      </c>
      <c r="C97" s="2">
        <f t="shared" si="26"/>
        <v>-0.7705132427757918</v>
      </c>
      <c r="D97" s="2">
        <f t="shared" si="27"/>
        <v>3.824543938492119</v>
      </c>
      <c r="E97" s="2">
        <f t="shared" si="28"/>
        <v>-4.623079456654751</v>
      </c>
      <c r="F97" s="2"/>
    </row>
    <row r="98" spans="1:6" ht="12.75">
      <c r="A98" s="2">
        <f t="shared" si="29"/>
        <v>5.466371217246236</v>
      </c>
      <c r="B98" s="2">
        <f t="shared" si="25"/>
        <v>0.6845471059286854</v>
      </c>
      <c r="C98" s="2">
        <f t="shared" si="26"/>
        <v>-0.7289686274214146</v>
      </c>
      <c r="D98" s="2">
        <f t="shared" si="27"/>
        <v>4.107282635572112</v>
      </c>
      <c r="E98" s="2">
        <f t="shared" si="28"/>
        <v>-4.3738117645284875</v>
      </c>
      <c r="F98" s="2"/>
    </row>
    <row r="99" spans="1:6" ht="12.75">
      <c r="A99" s="2">
        <f t="shared" si="29"/>
        <v>5.529203070318031</v>
      </c>
      <c r="B99" s="2">
        <f t="shared" si="25"/>
        <v>0.7289686274214082</v>
      </c>
      <c r="C99" s="2">
        <f t="shared" si="26"/>
        <v>-0.6845471059286922</v>
      </c>
      <c r="D99" s="2">
        <f t="shared" si="27"/>
        <v>4.373811764528449</v>
      </c>
      <c r="E99" s="2">
        <f t="shared" si="28"/>
        <v>-4.107282635572153</v>
      </c>
      <c r="F99" s="2"/>
    </row>
    <row r="100" spans="1:6" ht="12.75">
      <c r="A100" s="2">
        <f t="shared" si="29"/>
        <v>5.592034923389827</v>
      </c>
      <c r="B100" s="2">
        <f t="shared" si="25"/>
        <v>0.7705132427757859</v>
      </c>
      <c r="C100" s="2">
        <f t="shared" si="26"/>
        <v>-0.6374239897486937</v>
      </c>
      <c r="D100" s="2">
        <f t="shared" si="27"/>
        <v>4.6230794566547155</v>
      </c>
      <c r="E100" s="2">
        <f t="shared" si="28"/>
        <v>-3.8245439384921625</v>
      </c>
      <c r="F100" s="2"/>
    </row>
    <row r="101" spans="1:6" ht="12.75">
      <c r="A101" s="2">
        <f t="shared" si="29"/>
        <v>5.654866776461622</v>
      </c>
      <c r="B101" s="2">
        <f t="shared" si="25"/>
        <v>0.8090169943749441</v>
      </c>
      <c r="C101" s="2">
        <f t="shared" si="26"/>
        <v>-0.5877852522924776</v>
      </c>
      <c r="D101" s="2">
        <f t="shared" si="27"/>
        <v>4.854101966249665</v>
      </c>
      <c r="E101" s="2">
        <f t="shared" si="28"/>
        <v>-3.5267115137548655</v>
      </c>
      <c r="F101" s="2"/>
    </row>
    <row r="102" spans="1:6" ht="12.75">
      <c r="A102" s="2">
        <f t="shared" si="29"/>
        <v>5.717698629533418</v>
      </c>
      <c r="B102" s="2">
        <f t="shared" si="25"/>
        <v>0.844327925502012</v>
      </c>
      <c r="C102" s="2">
        <f t="shared" si="26"/>
        <v>-0.5358267949790017</v>
      </c>
      <c r="D102" s="2">
        <f t="shared" si="27"/>
        <v>5.065967553012072</v>
      </c>
      <c r="E102" s="2">
        <f t="shared" si="28"/>
        <v>-3.21496076987401</v>
      </c>
      <c r="F102" s="2"/>
    </row>
    <row r="103" spans="1:6" ht="12.75">
      <c r="A103" s="2">
        <f t="shared" si="29"/>
        <v>5.780530482605213</v>
      </c>
      <c r="B103" s="2">
        <f t="shared" si="25"/>
        <v>0.8763066800438606</v>
      </c>
      <c r="C103" s="2">
        <f t="shared" si="26"/>
        <v>-0.48175367410172076</v>
      </c>
      <c r="D103" s="2">
        <f t="shared" si="27"/>
        <v>5.257840080263163</v>
      </c>
      <c r="E103" s="2">
        <f t="shared" si="28"/>
        <v>-2.8905220446103246</v>
      </c>
      <c r="F103" s="2"/>
    </row>
    <row r="104" spans="1:6" ht="12.75">
      <c r="A104" s="2">
        <f t="shared" si="29"/>
        <v>5.843362335677009</v>
      </c>
      <c r="B104" s="2">
        <f t="shared" si="25"/>
        <v>0.9048270524660167</v>
      </c>
      <c r="C104" s="2">
        <f t="shared" si="26"/>
        <v>-0.42577929156507865</v>
      </c>
      <c r="D104" s="2">
        <f t="shared" si="27"/>
        <v>5.428962314796101</v>
      </c>
      <c r="E104" s="2">
        <f t="shared" si="28"/>
        <v>-2.554675749390472</v>
      </c>
      <c r="F104" s="2"/>
    </row>
    <row r="105" spans="1:6" ht="12.75">
      <c r="A105" s="2">
        <f t="shared" si="29"/>
        <v>5.906194188748804</v>
      </c>
      <c r="B105" s="2">
        <f t="shared" si="25"/>
        <v>0.9297764858882488</v>
      </c>
      <c r="C105" s="2">
        <f t="shared" si="26"/>
        <v>-0.36812455268468447</v>
      </c>
      <c r="D105" s="2">
        <f t="shared" si="27"/>
        <v>5.578658915329493</v>
      </c>
      <c r="E105" s="2">
        <f t="shared" si="28"/>
        <v>-2.2087473161081066</v>
      </c>
      <c r="F105" s="2"/>
    </row>
    <row r="106" spans="1:6" ht="12.75">
      <c r="A106" s="2">
        <f t="shared" si="29"/>
        <v>5.9690260418206</v>
      </c>
      <c r="B106" s="2">
        <f t="shared" si="25"/>
        <v>0.9510565162951513</v>
      </c>
      <c r="C106" s="2">
        <f t="shared" si="26"/>
        <v>-0.3090169943749544</v>
      </c>
      <c r="D106" s="2">
        <f t="shared" si="27"/>
        <v>5.706339097770908</v>
      </c>
      <c r="E106" s="2">
        <f t="shared" si="28"/>
        <v>-1.8541019662497265</v>
      </c>
      <c r="F106" s="2"/>
    </row>
    <row r="107" spans="1:6" ht="12.75">
      <c r="A107" s="2">
        <f t="shared" si="29"/>
        <v>6.031857894892395</v>
      </c>
      <c r="B107" s="2">
        <f t="shared" si="25"/>
        <v>0.9685831611286292</v>
      </c>
      <c r="C107" s="2">
        <f t="shared" si="26"/>
        <v>-0.24868988716486223</v>
      </c>
      <c r="D107" s="2">
        <f t="shared" si="27"/>
        <v>5.811498966771775</v>
      </c>
      <c r="E107" s="2">
        <f t="shared" si="28"/>
        <v>-1.4921393229891735</v>
      </c>
      <c r="F107" s="2"/>
    </row>
    <row r="108" spans="1:6" ht="12.75">
      <c r="A108" s="2">
        <f t="shared" si="29"/>
        <v>6.094689747964191</v>
      </c>
      <c r="B108" s="2">
        <f>COS(alf)</f>
        <v>0.9822872507286872</v>
      </c>
      <c r="C108" s="2">
        <f>SIN(alf)</f>
        <v>-0.18738131458573254</v>
      </c>
      <c r="D108" s="2">
        <f>m*B108</f>
        <v>5.893723504372123</v>
      </c>
      <c r="E108" s="2">
        <f>n*C108</f>
        <v>-1.1242878875143951</v>
      </c>
      <c r="F108" s="2"/>
    </row>
    <row r="109" spans="1:6" ht="12.75">
      <c r="A109" s="2">
        <f>A108+i</f>
        <v>6.157521601035986</v>
      </c>
      <c r="B109" s="2">
        <f>COS(alf)</f>
        <v>0.9921147013144768</v>
      </c>
      <c r="C109" s="2">
        <f>SIN(alf)</f>
        <v>-0.12533323356431258</v>
      </c>
      <c r="D109" s="2">
        <f>m*B109</f>
        <v>5.952688207886861</v>
      </c>
      <c r="E109" s="2">
        <f>n*C109</f>
        <v>-0.7519994013858755</v>
      </c>
      <c r="F109" s="2"/>
    </row>
    <row r="110" spans="1:6" ht="12.75">
      <c r="A110" s="2">
        <f>A109+i</f>
        <v>6.220353454107782</v>
      </c>
      <c r="B110" s="2">
        <f>COS(alf)</f>
        <v>0.998026728428271</v>
      </c>
      <c r="C110" s="2">
        <f>SIN(alf)</f>
        <v>-0.06279051952932213</v>
      </c>
      <c r="D110" s="2">
        <f>m*B110</f>
        <v>5.988160370569626</v>
      </c>
      <c r="E110" s="2">
        <f>n*C110</f>
        <v>-0.3767431171759328</v>
      </c>
      <c r="F110" s="2"/>
    </row>
    <row r="111" spans="1:6" ht="12.75">
      <c r="A111" s="2">
        <f>A110+i</f>
        <v>6.283185307179577</v>
      </c>
      <c r="B111" s="2">
        <f>COS(alf)</f>
        <v>1</v>
      </c>
      <c r="C111" s="2">
        <f>SIN(alf)</f>
        <v>-9.126813887982976E-15</v>
      </c>
      <c r="D111" s="2">
        <f>m*B111</f>
        <v>6</v>
      </c>
      <c r="E111" s="2">
        <f>n*C111</f>
        <v>-5.476088332789786E-14</v>
      </c>
      <c r="F111" s="2"/>
    </row>
    <row r="112" spans="3:5" ht="12.75">
      <c r="C112" s="1" t="s">
        <v>17</v>
      </c>
      <c r="D112" s="1">
        <f>IF(m&gt;n,-f,0)</f>
        <v>0</v>
      </c>
      <c r="E112" s="1">
        <f>IF(m&gt;n,0,-f)</f>
        <v>0</v>
      </c>
    </row>
    <row r="113" spans="3:6" ht="12.75">
      <c r="C113" s="1" t="s">
        <v>18</v>
      </c>
      <c r="D113" s="2">
        <f>m*COS(rad)</f>
        <v>-4.1679502227539835</v>
      </c>
      <c r="E113" s="2">
        <f>n*SIN(rad)</f>
        <v>-4.316038802031907</v>
      </c>
      <c r="F113" s="2"/>
    </row>
    <row r="114" spans="3:5" ht="12.75">
      <c r="C114" s="1" t="s">
        <v>17</v>
      </c>
      <c r="D114" s="1">
        <f>IF(m&gt;n,f,0)</f>
        <v>0</v>
      </c>
      <c r="E114" s="1">
        <f>IF(m&gt;n,0,f)</f>
        <v>0</v>
      </c>
    </row>
  </sheetData>
  <printOptions/>
  <pageMargins left="0.75" right="0.75" top="1" bottom="1" header="0.511811024" footer="0.511811024"/>
  <pageSetup horizontalDpi="120" verticalDpi="120" orientation="portrait" paperSize="9" r:id="rId4"/>
  <headerFooter alignWithMargins="0">
    <oddHeader>&amp;C&amp;A</oddHeader>
    <oddFooter>&amp;CPágina &amp;P</oddFooter>
  </headerFooter>
  <drawing r:id="rId3"/>
  <legacyDrawing r:id="rId2"/>
  <oleObjects>
    <oleObject progId="Equation.3" shapeId="2953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1"/>
  <dimension ref="A5:L116"/>
  <sheetViews>
    <sheetView showGridLines="0" showRowColHeaders="0" zoomScale="75" zoomScaleNormal="75" workbookViewId="0" topLeftCell="A1">
      <selection activeCell="H28" sqref="H28"/>
    </sheetView>
  </sheetViews>
  <sheetFormatPr defaultColWidth="11.421875" defaultRowHeight="12.75"/>
  <cols>
    <col min="1" max="5" width="0.13671875" style="6" customWidth="1"/>
    <col min="6" max="6" width="21.7109375" style="6" customWidth="1"/>
    <col min="7" max="7" width="8.8515625" style="6" customWidth="1"/>
    <col min="8" max="8" width="12.140625" style="6" customWidth="1"/>
    <col min="9" max="9" width="11.140625" style="6" customWidth="1"/>
    <col min="10" max="10" width="8.7109375" style="6" customWidth="1"/>
    <col min="11" max="16384" width="11.421875" style="6" customWidth="1"/>
  </cols>
  <sheetData>
    <row r="4" ht="13.5" customHeight="1" thickBot="1"/>
    <row r="5" spans="7:9" ht="27" customHeight="1" thickBot="1">
      <c r="G5" s="12" t="s">
        <v>19</v>
      </c>
      <c r="H5" s="14"/>
      <c r="I5" s="13"/>
    </row>
    <row r="6" ht="25.5" customHeight="1"/>
    <row r="7" spans="1:8" ht="25.5" customHeight="1">
      <c r="A7" s="6" t="s">
        <v>1</v>
      </c>
      <c r="B7" s="6" t="s">
        <v>2</v>
      </c>
      <c r="C7" s="6" t="s">
        <v>3</v>
      </c>
      <c r="F7" s="6" t="s">
        <v>4</v>
      </c>
      <c r="G7" s="6" t="s">
        <v>4</v>
      </c>
      <c r="H7" s="6">
        <f>IF(n&gt;m,ASINH(50/n),ACOSH(50/m))</f>
        <v>1.7457283386952918</v>
      </c>
    </row>
    <row r="8" spans="1:7" ht="12.75">
      <c r="A8" s="7">
        <v>-3</v>
      </c>
      <c r="B8" s="8">
        <f aca="true" t="shared" si="0" ref="B8:B39">m*(EXP(t)+EXP(-t))/2</f>
        <v>151.01492993666648</v>
      </c>
      <c r="C8" s="8">
        <f aca="true" t="shared" si="1" ref="C8:C39">n*(EXP(t)-EXP(-t))/2</f>
        <v>-180.32174869337825</v>
      </c>
      <c r="D8" s="8">
        <f aca="true" t="shared" si="2" ref="D8:D39">-x</f>
        <v>-151.01492993666648</v>
      </c>
      <c r="E8" s="8">
        <f aca="true" t="shared" si="3" ref="E8:E39">-y</f>
        <v>180.32174869337825</v>
      </c>
      <c r="F8" s="8"/>
      <c r="G8" s="6">
        <v>13</v>
      </c>
    </row>
    <row r="9" spans="1:6" ht="12.75">
      <c r="A9" s="7">
        <f aca="true" t="shared" si="4" ref="A9:A40">A8+i</f>
        <v>-2.94</v>
      </c>
      <c r="B9" s="8">
        <f t="shared" si="0"/>
        <v>142.2653403074504</v>
      </c>
      <c r="C9" s="8">
        <f t="shared" si="1"/>
        <v>-169.76682525165018</v>
      </c>
      <c r="D9" s="8">
        <f t="shared" si="2"/>
        <v>-142.2653403074504</v>
      </c>
      <c r="E9" s="8">
        <f t="shared" si="3"/>
        <v>169.76682525165018</v>
      </c>
      <c r="F9" s="8"/>
    </row>
    <row r="10" spans="1:9" ht="25.5">
      <c r="A10" s="7">
        <f t="shared" si="4"/>
        <v>-2.88</v>
      </c>
      <c r="B10" s="8">
        <f t="shared" si="0"/>
        <v>134.0280595683475</v>
      </c>
      <c r="C10" s="8">
        <f t="shared" si="1"/>
        <v>-159.82324575100256</v>
      </c>
      <c r="D10" s="8">
        <f t="shared" si="2"/>
        <v>-134.0280595683475</v>
      </c>
      <c r="E10" s="8">
        <f t="shared" si="3"/>
        <v>159.82324575100256</v>
      </c>
      <c r="F10" s="8"/>
      <c r="G10" s="11" t="s">
        <v>20</v>
      </c>
      <c r="I10" s="11" t="s">
        <v>21</v>
      </c>
    </row>
    <row r="11" spans="1:12" ht="12.75">
      <c r="A11" s="7">
        <f t="shared" si="4"/>
        <v>-2.82</v>
      </c>
      <c r="B11" s="8">
        <f t="shared" si="0"/>
        <v>126.27342461136608</v>
      </c>
      <c r="C11" s="8">
        <f t="shared" si="1"/>
        <v>-150.45520256487842</v>
      </c>
      <c r="D11" s="8">
        <f t="shared" si="2"/>
        <v>-126.27342461136608</v>
      </c>
      <c r="E11" s="8">
        <f t="shared" si="3"/>
        <v>150.45520256487842</v>
      </c>
      <c r="F11" s="8"/>
      <c r="G11" s="17">
        <v>15</v>
      </c>
      <c r="I11" s="17">
        <v>18</v>
      </c>
      <c r="L11" s="6" t="s">
        <v>14</v>
      </c>
    </row>
    <row r="12" spans="1:12" ht="12.75">
      <c r="A12" s="7">
        <f t="shared" si="4"/>
        <v>-2.76</v>
      </c>
      <c r="B12" s="8">
        <f t="shared" si="0"/>
        <v>118.97351037465026</v>
      </c>
      <c r="C12" s="8">
        <f t="shared" si="1"/>
        <v>-141.62896061910678</v>
      </c>
      <c r="D12" s="8">
        <f t="shared" si="2"/>
        <v>-118.97351037465026</v>
      </c>
      <c r="E12" s="8">
        <f t="shared" si="3"/>
        <v>141.62896061910678</v>
      </c>
      <c r="F12" s="8"/>
      <c r="L12" s="6">
        <f>-A8*2/100</f>
        <v>0.06</v>
      </c>
    </row>
    <row r="13" spans="1:9" ht="26.25">
      <c r="A13" s="7">
        <f t="shared" si="4"/>
        <v>-2.6999999999999997</v>
      </c>
      <c r="B13" s="8">
        <f t="shared" si="0"/>
        <v>112.10202928209435</v>
      </c>
      <c r="C13" s="8">
        <f t="shared" si="1"/>
        <v>-133.31273590919773</v>
      </c>
      <c r="D13" s="8">
        <f t="shared" si="2"/>
        <v>-112.10202928209435</v>
      </c>
      <c r="E13" s="8">
        <f t="shared" si="3"/>
        <v>133.31273590919773</v>
      </c>
      <c r="F13" s="8"/>
      <c r="G13" s="11" t="s">
        <v>7</v>
      </c>
      <c r="H13" s="10" t="s">
        <v>8</v>
      </c>
      <c r="I13" s="10" t="s">
        <v>22</v>
      </c>
    </row>
    <row r="14" spans="1:9" ht="12.75">
      <c r="A14" s="7">
        <f t="shared" si="4"/>
        <v>-2.6399999999999997</v>
      </c>
      <c r="B14" s="8">
        <f t="shared" si="0"/>
        <v>105.63423657967495</v>
      </c>
      <c r="C14" s="8">
        <f t="shared" si="1"/>
        <v>-125.476581043595</v>
      </c>
      <c r="D14" s="8">
        <f t="shared" si="2"/>
        <v>-105.63423657967495</v>
      </c>
      <c r="E14" s="8">
        <f t="shared" si="3"/>
        <v>125.476581043595</v>
      </c>
      <c r="F14" s="8"/>
      <c r="G14" s="18">
        <f>SQRT(m^2+n^2)</f>
        <v>23.430749027719962</v>
      </c>
      <c r="H14" s="18">
        <f>f/MAX(m,n)</f>
        <v>1.3017082793177757</v>
      </c>
      <c r="I14" s="18">
        <f>IF(I14&gt;H7,-H7,I14+0.01)</f>
        <v>1.4742716613047107</v>
      </c>
    </row>
    <row r="15" spans="1:6" ht="12.75">
      <c r="A15" s="7">
        <f t="shared" si="4"/>
        <v>-2.5799999999999996</v>
      </c>
      <c r="B15" s="8">
        <f t="shared" si="0"/>
        <v>99.54684122760898</v>
      </c>
      <c r="C15" s="8">
        <f t="shared" si="1"/>
        <v>-118.09227740071957</v>
      </c>
      <c r="D15" s="8">
        <f t="shared" si="2"/>
        <v>-99.54684122760898</v>
      </c>
      <c r="E15" s="8">
        <f t="shared" si="3"/>
        <v>118.09227740071957</v>
      </c>
      <c r="F15" s="8"/>
    </row>
    <row r="16" spans="1:9" ht="39">
      <c r="A16" s="7">
        <f t="shared" si="4"/>
        <v>-2.5199999999999996</v>
      </c>
      <c r="B16" s="8">
        <f t="shared" si="0"/>
        <v>93.81792202745302</v>
      </c>
      <c r="C16" s="8">
        <f t="shared" si="1"/>
        <v>-111.13323351145206</v>
      </c>
      <c r="D16" s="8">
        <f t="shared" si="2"/>
        <v>-93.81792202745302</v>
      </c>
      <c r="E16" s="8">
        <f t="shared" si="3"/>
        <v>111.13323351145206</v>
      </c>
      <c r="F16" s="8"/>
      <c r="G16" s="11" t="s">
        <v>10</v>
      </c>
      <c r="H16" s="11" t="s">
        <v>11</v>
      </c>
      <c r="I16" s="11" t="s">
        <v>25</v>
      </c>
    </row>
    <row r="17" spans="1:9" ht="12.75">
      <c r="A17" s="7">
        <f t="shared" si="4"/>
        <v>-2.4599999999999995</v>
      </c>
      <c r="B17" s="8">
        <f t="shared" si="0"/>
        <v>88.42684868211128</v>
      </c>
      <c r="C17" s="8">
        <f t="shared" si="1"/>
        <v>-104.57438930112174</v>
      </c>
      <c r="D17" s="8">
        <f t="shared" si="2"/>
        <v>-88.42684868211128</v>
      </c>
      <c r="E17" s="8">
        <f t="shared" si="3"/>
        <v>104.57438930112174</v>
      </c>
      <c r="F17" s="8"/>
      <c r="G17" s="18">
        <f>SQRT((C112-C111)^2+D112^2)</f>
        <v>68.37101500212032</v>
      </c>
      <c r="H17" s="18">
        <f>SQRT((C112-C113)^2+D112^2)</f>
        <v>38.37101500212032</v>
      </c>
      <c r="I17" s="18">
        <f>G17-H17</f>
        <v>29.999999999999993</v>
      </c>
    </row>
    <row r="18" spans="1:6" ht="12.75">
      <c r="A18" s="7">
        <f t="shared" si="4"/>
        <v>-2.3999999999999995</v>
      </c>
      <c r="B18" s="8">
        <f t="shared" si="0"/>
        <v>83.35420750448257</v>
      </c>
      <c r="C18" s="8">
        <f t="shared" si="1"/>
        <v>-98.39212584616965</v>
      </c>
      <c r="D18" s="8">
        <f t="shared" si="2"/>
        <v>-83.35420750448257</v>
      </c>
      <c r="E18" s="8">
        <f t="shared" si="3"/>
        <v>98.39212584616965</v>
      </c>
      <c r="F18" s="8"/>
    </row>
    <row r="19" spans="1:8" ht="12.75">
      <c r="A19" s="7">
        <f t="shared" si="4"/>
        <v>-2.3399999999999994</v>
      </c>
      <c r="B19" s="8">
        <f t="shared" si="0"/>
        <v>78.5817315072175</v>
      </c>
      <c r="C19" s="8">
        <f t="shared" si="1"/>
        <v>-92.56418032051212</v>
      </c>
      <c r="D19" s="8">
        <f t="shared" si="2"/>
        <v>-78.5817315072175</v>
      </c>
      <c r="E19" s="8">
        <f t="shared" si="3"/>
        <v>92.56418032051212</v>
      </c>
      <c r="F19" s="8"/>
      <c r="G19" s="17" t="s">
        <v>23</v>
      </c>
      <c r="H19" s="18">
        <f>C112</f>
        <v>34.16729119861635</v>
      </c>
    </row>
    <row r="20" spans="1:8" ht="12.75">
      <c r="A20" s="7">
        <f t="shared" si="4"/>
        <v>-2.2799999999999994</v>
      </c>
      <c r="B20" s="8">
        <f t="shared" si="0"/>
        <v>74.09223462183327</v>
      </c>
      <c r="C20" s="8">
        <f t="shared" si="1"/>
        <v>-87.06956582532024</v>
      </c>
      <c r="D20" s="8">
        <f t="shared" si="2"/>
        <v>-74.09223462183327</v>
      </c>
      <c r="E20" s="8">
        <f t="shared" si="3"/>
        <v>87.06956582532024</v>
      </c>
      <c r="F20" s="8"/>
      <c r="G20" s="17" t="s">
        <v>16</v>
      </c>
      <c r="H20" s="18">
        <f>D112</f>
        <v>36.83831503347441</v>
      </c>
    </row>
    <row r="21" spans="1:6" ht="12.75">
      <c r="A21" s="7">
        <f t="shared" si="4"/>
        <v>-2.2199999999999993</v>
      </c>
      <c r="B21" s="8">
        <f t="shared" si="0"/>
        <v>69.86954981030402</v>
      </c>
      <c r="C21" s="8">
        <f t="shared" si="1"/>
        <v>-81.88849581351559</v>
      </c>
      <c r="D21" s="8">
        <f t="shared" si="2"/>
        <v>-69.86954981030402</v>
      </c>
      <c r="E21" s="8">
        <f t="shared" si="3"/>
        <v>81.88849581351559</v>
      </c>
      <c r="F21" s="8"/>
    </row>
    <row r="22" spans="1:6" ht="12.75">
      <c r="A22" s="7">
        <f t="shared" si="4"/>
        <v>-2.1599999999999993</v>
      </c>
      <c r="B22" s="8">
        <f t="shared" si="0"/>
        <v>65.89847084626135</v>
      </c>
      <c r="C22" s="8">
        <f t="shared" si="1"/>
        <v>-77.00231283682847</v>
      </c>
      <c r="D22" s="8">
        <f t="shared" si="2"/>
        <v>-65.89847084626135</v>
      </c>
      <c r="E22" s="8">
        <f t="shared" si="3"/>
        <v>77.00231283682847</v>
      </c>
      <c r="F22" s="8"/>
    </row>
    <row r="23" spans="1:6" ht="12.75">
      <c r="A23" s="7">
        <f t="shared" si="4"/>
        <v>-2.099999999999999</v>
      </c>
      <c r="B23" s="8">
        <f t="shared" si="0"/>
        <v>62.16469755615468</v>
      </c>
      <c r="C23" s="8">
        <f t="shared" si="1"/>
        <v>-72.39342135883196</v>
      </c>
      <c r="D23" s="8">
        <f t="shared" si="2"/>
        <v>-62.16469755615468</v>
      </c>
      <c r="E23" s="8">
        <f t="shared" si="3"/>
        <v>72.39342135883196</v>
      </c>
      <c r="F23" s="8"/>
    </row>
    <row r="24" spans="1:6" ht="12.75">
      <c r="A24" s="7">
        <f t="shared" si="4"/>
        <v>-2.039999999999999</v>
      </c>
      <c r="B24" s="8">
        <f t="shared" si="0"/>
        <v>58.65478432318063</v>
      </c>
      <c r="C24" s="8">
        <f t="shared" si="1"/>
        <v>-68.0452243920051</v>
      </c>
      <c r="D24" s="8">
        <f t="shared" si="2"/>
        <v>-58.65478432318063</v>
      </c>
      <c r="E24" s="8">
        <f t="shared" si="3"/>
        <v>68.0452243920051</v>
      </c>
      <c r="F24" s="8"/>
    </row>
    <row r="25" spans="1:6" ht="12.75">
      <c r="A25" s="7">
        <f t="shared" si="4"/>
        <v>-1.979999999999999</v>
      </c>
      <c r="B25" s="8">
        <f t="shared" si="0"/>
        <v>55.35609166853924</v>
      </c>
      <c r="C25" s="8">
        <f t="shared" si="1"/>
        <v>-63.942063730651014</v>
      </c>
      <c r="D25" s="8">
        <f t="shared" si="2"/>
        <v>-55.35609166853924</v>
      </c>
      <c r="E25" s="8">
        <f t="shared" si="3"/>
        <v>63.942063730651014</v>
      </c>
      <c r="F25" s="8"/>
    </row>
    <row r="26" spans="1:6" ht="12.75">
      <c r="A26" s="7">
        <f t="shared" si="4"/>
        <v>-1.919999999999999</v>
      </c>
      <c r="B26" s="8">
        <f t="shared" si="0"/>
        <v>52.2567407356582</v>
      </c>
      <c r="C26" s="8">
        <f t="shared" si="1"/>
        <v>-60.06916356444354</v>
      </c>
      <c r="D26" s="8">
        <f t="shared" si="2"/>
        <v>-52.2567407356582</v>
      </c>
      <c r="E26" s="8">
        <f t="shared" si="3"/>
        <v>60.06916356444354</v>
      </c>
      <c r="F26" s="8"/>
    </row>
    <row r="27" spans="1:6" ht="12.75">
      <c r="A27" s="7">
        <f t="shared" si="4"/>
        <v>-1.859999999999999</v>
      </c>
      <c r="B27" s="8">
        <f t="shared" si="0"/>
        <v>49.34557051347844</v>
      </c>
      <c r="C27" s="8">
        <f t="shared" si="1"/>
        <v>-56.41257726955017</v>
      </c>
      <c r="D27" s="8">
        <f t="shared" si="2"/>
        <v>-49.34557051347844</v>
      </c>
      <c r="E27" s="8">
        <f t="shared" si="3"/>
        <v>56.41257726955017</v>
      </c>
      <c r="F27" s="8"/>
    </row>
    <row r="28" spans="1:6" ht="12.75">
      <c r="A28" s="7">
        <f t="shared" si="4"/>
        <v>-1.799999999999999</v>
      </c>
      <c r="B28" s="8">
        <f t="shared" si="0"/>
        <v>46.61209764475895</v>
      </c>
      <c r="C28" s="8">
        <f t="shared" si="1"/>
        <v>-52.95913718572217</v>
      </c>
      <c r="D28" s="8">
        <f t="shared" si="2"/>
        <v>-46.61209764475895</v>
      </c>
      <c r="E28" s="8">
        <f t="shared" si="3"/>
        <v>52.95913718572217</v>
      </c>
      <c r="F28" s="8"/>
    </row>
    <row r="29" spans="1:6" ht="12.75">
      <c r="A29" s="7">
        <f t="shared" si="4"/>
        <v>-1.7399999999999989</v>
      </c>
      <c r="B29" s="8">
        <f t="shared" si="0"/>
        <v>44.04647867466736</v>
      </c>
      <c r="C29" s="8">
        <f t="shared" si="1"/>
        <v>-49.69640719849489</v>
      </c>
      <c r="D29" s="8">
        <f t="shared" si="2"/>
        <v>-44.04647867466736</v>
      </c>
      <c r="E29" s="8">
        <f t="shared" si="3"/>
        <v>49.69640719849489</v>
      </c>
      <c r="F29" s="8"/>
    </row>
    <row r="30" spans="1:6" ht="12.75">
      <c r="A30" s="7">
        <f t="shared" si="4"/>
        <v>-1.6799999999999988</v>
      </c>
      <c r="B30" s="8">
        <f t="shared" si="0"/>
        <v>41.63947460371033</v>
      </c>
      <c r="C30" s="8">
        <f t="shared" si="1"/>
        <v>-46.612637955743025</v>
      </c>
      <c r="D30" s="8">
        <f t="shared" si="2"/>
        <v>-41.63947460371033</v>
      </c>
      <c r="E30" s="8">
        <f t="shared" si="3"/>
        <v>46.612637955743025</v>
      </c>
      <c r="F30" s="8"/>
    </row>
    <row r="31" spans="1:6" ht="12.75">
      <c r="A31" s="7">
        <f t="shared" si="4"/>
        <v>-1.6199999999999988</v>
      </c>
      <c r="B31" s="8">
        <f t="shared" si="0"/>
        <v>39.382417617356076</v>
      </c>
      <c r="C31" s="8">
        <f t="shared" si="1"/>
        <v>-43.69672455732221</v>
      </c>
      <c r="D31" s="8">
        <f t="shared" si="2"/>
        <v>-39.382417617356076</v>
      </c>
      <c r="E31" s="8">
        <f t="shared" si="3"/>
        <v>43.69672455732221</v>
      </c>
      <c r="F31" s="8"/>
    </row>
    <row r="32" spans="1:6" ht="12.75">
      <c r="A32" s="7">
        <f t="shared" si="4"/>
        <v>-1.5599999999999987</v>
      </c>
      <c r="B32" s="8">
        <f t="shared" si="0"/>
        <v>37.26717987253959</v>
      </c>
      <c r="C32" s="8">
        <f t="shared" si="1"/>
        <v>-40.93816656543375</v>
      </c>
      <c r="D32" s="8">
        <f t="shared" si="2"/>
        <v>-37.26717987253959</v>
      </c>
      <c r="E32" s="8">
        <f t="shared" si="3"/>
        <v>40.93816656543375</v>
      </c>
      <c r="F32" s="8"/>
    </row>
    <row r="33" spans="1:6" ht="12.75">
      <c r="A33" s="7">
        <f t="shared" si="4"/>
        <v>-1.4999999999999987</v>
      </c>
      <c r="B33" s="8">
        <f t="shared" si="0"/>
        <v>35.286144228648666</v>
      </c>
      <c r="C33" s="8">
        <f t="shared" si="1"/>
        <v>-38.32703019170666</v>
      </c>
      <c r="D33" s="8">
        <f t="shared" si="2"/>
        <v>-35.286144228648666</v>
      </c>
      <c r="E33" s="8">
        <f t="shared" si="3"/>
        <v>38.32703019170666</v>
      </c>
      <c r="F33" s="8"/>
    </row>
    <row r="34" spans="1:6" ht="12.75">
      <c r="A34" s="7">
        <f t="shared" si="4"/>
        <v>-1.4399999999999986</v>
      </c>
      <c r="B34" s="8">
        <f t="shared" si="0"/>
        <v>33.43217681759002</v>
      </c>
      <c r="C34" s="8">
        <f t="shared" si="1"/>
        <v>-35.85391252482982</v>
      </c>
      <c r="D34" s="8">
        <f t="shared" si="2"/>
        <v>-33.43217681759002</v>
      </c>
      <c r="E34" s="8">
        <f t="shared" si="3"/>
        <v>35.85391252482982</v>
      </c>
      <c r="F34" s="8"/>
    </row>
    <row r="35" spans="1:6" ht="12.75">
      <c r="A35" s="7">
        <f t="shared" si="4"/>
        <v>-1.3799999999999986</v>
      </c>
      <c r="B35" s="8">
        <f t="shared" si="0"/>
        <v>31.698601354158743</v>
      </c>
      <c r="C35" s="8">
        <f t="shared" si="1"/>
        <v>-33.50990766991487</v>
      </c>
      <c r="D35" s="8">
        <f t="shared" si="2"/>
        <v>-31.698601354158743</v>
      </c>
      <c r="E35" s="8">
        <f t="shared" si="3"/>
        <v>33.50990766991487</v>
      </c>
      <c r="F35" s="8"/>
    </row>
    <row r="36" spans="1:6" ht="12.75">
      <c r="A36" s="7">
        <f t="shared" si="4"/>
        <v>-1.3199999999999985</v>
      </c>
      <c r="B36" s="8">
        <f t="shared" si="0"/>
        <v>30.07917509420031</v>
      </c>
      <c r="C36" s="8">
        <f t="shared" si="1"/>
        <v>-31.286574677655057</v>
      </c>
      <c r="D36" s="8">
        <f t="shared" si="2"/>
        <v>-30.07917509420031</v>
      </c>
      <c r="E36" s="8">
        <f t="shared" si="3"/>
        <v>31.286574677655057</v>
      </c>
      <c r="F36" s="8"/>
    </row>
    <row r="37" spans="1:6" ht="12.75">
      <c r="A37" s="7">
        <f t="shared" si="4"/>
        <v>-1.2599999999999985</v>
      </c>
      <c r="B37" s="8">
        <f t="shared" si="0"/>
        <v>28.568066353988605</v>
      </c>
      <c r="C37" s="8">
        <f t="shared" si="1"/>
        <v>-29.175907147790454</v>
      </c>
      <c r="D37" s="8">
        <f t="shared" si="2"/>
        <v>-28.568066353988605</v>
      </c>
      <c r="E37" s="8">
        <f t="shared" si="3"/>
        <v>29.175907147790454</v>
      </c>
      <c r="F37" s="8"/>
    </row>
    <row r="38" spans="1:6" ht="12.75">
      <c r="A38" s="7">
        <f t="shared" si="4"/>
        <v>-1.1999999999999984</v>
      </c>
      <c r="B38" s="8">
        <f t="shared" si="0"/>
        <v>27.15983350986559</v>
      </c>
      <c r="C38" s="8">
        <f t="shared" si="1"/>
        <v>-27.17030439741906</v>
      </c>
      <c r="D38" s="8">
        <f t="shared" si="2"/>
        <v>-27.15983350986559</v>
      </c>
      <c r="E38" s="8">
        <f t="shared" si="3"/>
        <v>27.17030439741906</v>
      </c>
      <c r="F38" s="8"/>
    </row>
    <row r="39" spans="1:6" ht="12.75">
      <c r="A39" s="7">
        <f t="shared" si="4"/>
        <v>-1.1399999999999983</v>
      </c>
      <c r="B39" s="8">
        <f t="shared" si="0"/>
        <v>25.849405402518414</v>
      </c>
      <c r="C39" s="8">
        <f t="shared" si="1"/>
        <v>-25.26254409032861</v>
      </c>
      <c r="D39" s="8">
        <f t="shared" si="2"/>
        <v>-25.849405402518414</v>
      </c>
      <c r="E39" s="8">
        <f t="shared" si="3"/>
        <v>25.26254409032861</v>
      </c>
      <c r="F39" s="8"/>
    </row>
    <row r="40" spans="1:6" ht="12.75">
      <c r="A40" s="7">
        <f t="shared" si="4"/>
        <v>-1.0799999999999983</v>
      </c>
      <c r="B40" s="8">
        <f aca="true" t="shared" si="5" ref="B40:B71">m*(EXP(t)+EXP(-t))/2</f>
        <v>24.63206307532844</v>
      </c>
      <c r="C40" s="8">
        <f aca="true" t="shared" si="6" ref="C40:C71">n*(EXP(t)-EXP(-t))/2</f>
        <v>-23.445756228785214</v>
      </c>
      <c r="D40" s="8">
        <f aca="true" t="shared" si="7" ref="D40:D71">-x</f>
        <v>-24.63206307532844</v>
      </c>
      <c r="E40" s="8">
        <f aca="true" t="shared" si="8" ref="E40:E71">-y</f>
        <v>23.445756228785214</v>
      </c>
      <c r="F40" s="8"/>
    </row>
    <row r="41" spans="1:6" ht="12.75">
      <c r="A41" s="7">
        <f aca="true" t="shared" si="9" ref="A41:A72">A40+i</f>
        <v>-1.0199999999999982</v>
      </c>
      <c r="B41" s="8">
        <f t="shared" si="5"/>
        <v>23.503422781030288</v>
      </c>
      <c r="C41" s="8">
        <f t="shared" si="6"/>
        <v>-21.713398414120928</v>
      </c>
      <c r="D41" s="8">
        <f t="shared" si="7"/>
        <v>-23.503422781030288</v>
      </c>
      <c r="E41" s="8">
        <f t="shared" si="8"/>
        <v>21.713398414120928</v>
      </c>
      <c r="F41" s="8"/>
    </row>
    <row r="42" spans="1:6" ht="12.75">
      <c r="A42" s="7">
        <f t="shared" si="9"/>
        <v>-0.9599999999999982</v>
      </c>
      <c r="B42" s="8">
        <f t="shared" si="5"/>
        <v>22.459420195486693</v>
      </c>
      <c r="C42" s="8">
        <f t="shared" si="6"/>
        <v>-20.059232287032</v>
      </c>
      <c r="D42" s="8">
        <f t="shared" si="7"/>
        <v>-22.459420195486693</v>
      </c>
      <c r="E42" s="8">
        <f t="shared" si="8"/>
        <v>20.059232287032</v>
      </c>
      <c r="F42" s="8"/>
    </row>
    <row r="43" spans="1:6" ht="12.75">
      <c r="A43" s="7">
        <f t="shared" si="9"/>
        <v>-0.8999999999999981</v>
      </c>
      <c r="B43" s="8">
        <f t="shared" si="5"/>
        <v>21.496295781731586</v>
      </c>
      <c r="C43" s="8">
        <f t="shared" si="6"/>
        <v>-18.47730106274711</v>
      </c>
      <c r="D43" s="8">
        <f t="shared" si="7"/>
        <v>-21.496295781731586</v>
      </c>
      <c r="E43" s="8">
        <f t="shared" si="8"/>
        <v>18.47730106274711</v>
      </c>
      <c r="F43" s="8"/>
    </row>
    <row r="44" spans="1:6" ht="12.75">
      <c r="A44" s="7">
        <f t="shared" si="9"/>
        <v>-0.8399999999999981</v>
      </c>
      <c r="B44" s="8">
        <f t="shared" si="5"/>
        <v>20.61058125157626</v>
      </c>
      <c r="C44" s="8">
        <f t="shared" si="6"/>
        <v>-16.96190808016806</v>
      </c>
      <c r="D44" s="8">
        <f t="shared" si="7"/>
        <v>-20.61058125157626</v>
      </c>
      <c r="E44" s="8">
        <f t="shared" si="8"/>
        <v>16.96190808016806</v>
      </c>
      <c r="F44" s="8"/>
    </row>
    <row r="45" spans="1:6" ht="12.75">
      <c r="A45" s="7">
        <f t="shared" si="9"/>
        <v>-0.779999999999998</v>
      </c>
      <c r="B45" s="8">
        <f t="shared" si="5"/>
        <v>19.799087076025657</v>
      </c>
      <c r="C45" s="8">
        <f t="shared" si="6"/>
        <v>-15.50759628773675</v>
      </c>
      <c r="D45" s="8">
        <f t="shared" si="7"/>
        <v>-19.799087076025657</v>
      </c>
      <c r="E45" s="8">
        <f t="shared" si="8"/>
        <v>15.50759628773675</v>
      </c>
      <c r="F45" s="8"/>
    </row>
    <row r="46" spans="1:6" ht="12.75">
      <c r="A46" s="7">
        <f t="shared" si="9"/>
        <v>-0.719999999999998</v>
      </c>
      <c r="B46" s="8">
        <f t="shared" si="5"/>
        <v>19.058890999528924</v>
      </c>
      <c r="C46" s="8">
        <f t="shared" si="6"/>
        <v>-14.1091285921552</v>
      </c>
      <c r="D46" s="8">
        <f t="shared" si="7"/>
        <v>-19.058890999528924</v>
      </c>
      <c r="E46" s="8">
        <f t="shared" si="8"/>
        <v>14.1091285921552</v>
      </c>
      <c r="F46" s="8"/>
    </row>
    <row r="47" spans="1:6" ht="12.75">
      <c r="A47" s="7">
        <f t="shared" si="9"/>
        <v>-0.6599999999999979</v>
      </c>
      <c r="B47" s="8">
        <f t="shared" si="5"/>
        <v>18.387327516702957</v>
      </c>
      <c r="C47" s="8">
        <f t="shared" si="6"/>
        <v>-12.761468999192944</v>
      </c>
      <c r="D47" s="8">
        <f t="shared" si="7"/>
        <v>-18.387327516702957</v>
      </c>
      <c r="E47" s="8">
        <f t="shared" si="8"/>
        <v>12.761468999192944</v>
      </c>
      <c r="F47" s="8"/>
    </row>
    <row r="48" spans="1:6" ht="12.75">
      <c r="A48" s="7">
        <f t="shared" si="9"/>
        <v>-0.5999999999999979</v>
      </c>
      <c r="B48" s="8">
        <f t="shared" si="5"/>
        <v>17.781978273633992</v>
      </c>
      <c r="C48" s="8">
        <f t="shared" si="6"/>
        <v>-11.459764478668298</v>
      </c>
      <c r="D48" s="8">
        <f t="shared" si="7"/>
        <v>-17.781978273633992</v>
      </c>
      <c r="E48" s="8">
        <f t="shared" si="8"/>
        <v>11.459764478668298</v>
      </c>
      <c r="F48" s="8"/>
    </row>
    <row r="49" spans="1:6" ht="12.75">
      <c r="A49" s="7">
        <f t="shared" si="9"/>
        <v>-0.5399999999999978</v>
      </c>
      <c r="B49" s="8">
        <f t="shared" si="5"/>
        <v>17.240663359191345</v>
      </c>
      <c r="C49" s="8">
        <f t="shared" si="6"/>
        <v>-10.199327488297772</v>
      </c>
      <c r="D49" s="8">
        <f t="shared" si="7"/>
        <v>-17.240663359191345</v>
      </c>
      <c r="E49" s="8">
        <f t="shared" si="8"/>
        <v>10.199327488297772</v>
      </c>
      <c r="F49" s="8"/>
    </row>
    <row r="50" spans="1:6" ht="12.75">
      <c r="A50" s="7">
        <f t="shared" si="9"/>
        <v>-0.4799999999999978</v>
      </c>
      <c r="B50" s="8">
        <f t="shared" si="5"/>
        <v>16.76143345499274</v>
      </c>
      <c r="C50" s="8">
        <f t="shared" si="6"/>
        <v>-8.975619093480729</v>
      </c>
      <c r="D50" s="8">
        <f t="shared" si="7"/>
        <v>-16.76143345499274</v>
      </c>
      <c r="E50" s="8">
        <f t="shared" si="8"/>
        <v>8.975619093480729</v>
      </c>
      <c r="F50" s="8"/>
    </row>
    <row r="51" spans="1:6" ht="12.75">
      <c r="A51" s="7">
        <f t="shared" si="9"/>
        <v>-0.4199999999999978</v>
      </c>
      <c r="B51" s="8">
        <f t="shared" si="5"/>
        <v>16.342562815752665</v>
      </c>
      <c r="C51" s="8">
        <f t="shared" si="6"/>
        <v>-7.784232622232151</v>
      </c>
      <c r="D51" s="8">
        <f t="shared" si="7"/>
        <v>-16.342562815752665</v>
      </c>
      <c r="E51" s="8">
        <f t="shared" si="8"/>
        <v>7.784232622232151</v>
      </c>
      <c r="F51" s="8"/>
    </row>
    <row r="52" spans="1:6" ht="12.75">
      <c r="A52" s="7">
        <f t="shared" si="9"/>
        <v>-0.3599999999999978</v>
      </c>
      <c r="B52" s="8">
        <f t="shared" si="5"/>
        <v>15.982543054735272</v>
      </c>
      <c r="C52" s="8">
        <f t="shared" si="6"/>
        <v>-6.620877796403742</v>
      </c>
      <c r="D52" s="8">
        <f t="shared" si="7"/>
        <v>-15.982543054735272</v>
      </c>
      <c r="E52" s="8">
        <f t="shared" si="8"/>
        <v>6.620877796403742</v>
      </c>
      <c r="F52" s="8"/>
    </row>
    <row r="53" spans="1:6" ht="12.75">
      <c r="A53" s="7">
        <f t="shared" si="9"/>
        <v>-0.2999999999999978</v>
      </c>
      <c r="B53" s="8">
        <f t="shared" si="5"/>
        <v>15.680077711932897</v>
      </c>
      <c r="C53" s="8">
        <f t="shared" si="6"/>
        <v>-5.481365282048526</v>
      </c>
      <c r="D53" s="8">
        <f t="shared" si="7"/>
        <v>-15.680077711932897</v>
      </c>
      <c r="E53" s="8">
        <f t="shared" si="8"/>
        <v>5.481365282048526</v>
      </c>
      <c r="F53" s="8"/>
    </row>
    <row r="54" spans="1:6" ht="12.75">
      <c r="A54" s="7">
        <f t="shared" si="9"/>
        <v>-0.23999999999999783</v>
      </c>
      <c r="B54" s="8">
        <f t="shared" si="5"/>
        <v>15.434077585409675</v>
      </c>
      <c r="C54" s="8">
        <f t="shared" si="6"/>
        <v>-4.36159160329362</v>
      </c>
      <c r="D54" s="8">
        <f t="shared" si="7"/>
        <v>-15.434077585409675</v>
      </c>
      <c r="E54" s="8">
        <f t="shared" si="8"/>
        <v>4.36159160329362</v>
      </c>
      <c r="F54" s="8"/>
    </row>
    <row r="55" spans="1:6" ht="12.75">
      <c r="A55" s="7">
        <f t="shared" si="9"/>
        <v>-0.17999999999999783</v>
      </c>
      <c r="B55" s="8">
        <f t="shared" si="5"/>
        <v>15.243656808998109</v>
      </c>
      <c r="C55" s="8">
        <f t="shared" si="6"/>
        <v>-3.2575243653948025</v>
      </c>
      <c r="D55" s="8">
        <f t="shared" si="7"/>
        <v>-15.243656808998109</v>
      </c>
      <c r="E55" s="8">
        <f t="shared" si="8"/>
        <v>3.2575243653948025</v>
      </c>
      <c r="F55" s="8"/>
    </row>
    <row r="56" spans="1:6" ht="12.75">
      <c r="A56" s="7">
        <f t="shared" si="9"/>
        <v>-0.11999999999999783</v>
      </c>
      <c r="B56" s="8">
        <f t="shared" si="5"/>
        <v>15.108129662223996</v>
      </c>
      <c r="C56" s="8">
        <f t="shared" si="6"/>
        <v>-2.1651877337599243</v>
      </c>
      <c r="D56" s="8">
        <f t="shared" si="7"/>
        <v>-15.108129662223996</v>
      </c>
      <c r="E56" s="8">
        <f t="shared" si="8"/>
        <v>2.1651877337599243</v>
      </c>
      <c r="F56" s="8"/>
    </row>
    <row r="57" spans="1:6" ht="12.75">
      <c r="A57" s="7">
        <f t="shared" si="9"/>
        <v>-0.05999999999999783</v>
      </c>
      <c r="B57" s="8">
        <f t="shared" si="5"/>
        <v>15.02700810097206</v>
      </c>
      <c r="C57" s="8">
        <f t="shared" si="6"/>
        <v>-1.0806481166499604</v>
      </c>
      <c r="D57" s="8">
        <f t="shared" si="7"/>
        <v>-15.02700810097206</v>
      </c>
      <c r="E57" s="8">
        <f t="shared" si="8"/>
        <v>1.0806481166499604</v>
      </c>
      <c r="F57" s="8"/>
    </row>
    <row r="58" spans="1:6" ht="12.75">
      <c r="A58" s="7">
        <f t="shared" si="9"/>
        <v>2.1649348980190553E-15</v>
      </c>
      <c r="B58" s="8">
        <f t="shared" si="5"/>
        <v>15</v>
      </c>
      <c r="C58" s="8">
        <f t="shared" si="6"/>
        <v>3.9968028886505635E-14</v>
      </c>
      <c r="D58" s="8">
        <f t="shared" si="7"/>
        <v>-15</v>
      </c>
      <c r="E58" s="8">
        <f t="shared" si="8"/>
        <v>-3.9968028886505635E-14</v>
      </c>
      <c r="F58" s="8"/>
    </row>
    <row r="59" spans="1:6" ht="12.75">
      <c r="A59" s="7">
        <f t="shared" si="9"/>
        <v>0.06000000000000216</v>
      </c>
      <c r="B59" s="8">
        <f t="shared" si="5"/>
        <v>15.027008100972063</v>
      </c>
      <c r="C59" s="8">
        <f t="shared" si="6"/>
        <v>1.0806481166500363</v>
      </c>
      <c r="D59" s="8">
        <f t="shared" si="7"/>
        <v>-15.027008100972063</v>
      </c>
      <c r="E59" s="8">
        <f t="shared" si="8"/>
        <v>-1.0806481166500363</v>
      </c>
      <c r="F59" s="8"/>
    </row>
    <row r="60" spans="1:6" ht="12.75">
      <c r="A60" s="7">
        <f t="shared" si="9"/>
        <v>0.12000000000000216</v>
      </c>
      <c r="B60" s="8">
        <f t="shared" si="5"/>
        <v>15.108129662224002</v>
      </c>
      <c r="C60" s="8">
        <f t="shared" si="6"/>
        <v>2.1651877337600034</v>
      </c>
      <c r="D60" s="8">
        <f t="shared" si="7"/>
        <v>-15.108129662224002</v>
      </c>
      <c r="E60" s="8">
        <f t="shared" si="8"/>
        <v>-2.1651877337600034</v>
      </c>
      <c r="F60" s="8"/>
    </row>
    <row r="61" spans="1:6" ht="12.75">
      <c r="A61" s="7">
        <f t="shared" si="9"/>
        <v>0.18000000000000216</v>
      </c>
      <c r="B61" s="8">
        <f t="shared" si="5"/>
        <v>15.243656808998123</v>
      </c>
      <c r="C61" s="8">
        <f t="shared" si="6"/>
        <v>3.2575243653948833</v>
      </c>
      <c r="D61" s="8">
        <f t="shared" si="7"/>
        <v>-15.243656808998123</v>
      </c>
      <c r="E61" s="8">
        <f t="shared" si="8"/>
        <v>-3.2575243653948833</v>
      </c>
      <c r="F61" s="8"/>
    </row>
    <row r="62" spans="1:6" ht="12.75">
      <c r="A62" s="7">
        <f t="shared" si="9"/>
        <v>0.24000000000000216</v>
      </c>
      <c r="B62" s="8">
        <f t="shared" si="5"/>
        <v>15.434077585409693</v>
      </c>
      <c r="C62" s="8">
        <f t="shared" si="6"/>
        <v>4.361591603293701</v>
      </c>
      <c r="D62" s="8">
        <f t="shared" si="7"/>
        <v>-15.434077585409693</v>
      </c>
      <c r="E62" s="8">
        <f t="shared" si="8"/>
        <v>-4.361591603293701</v>
      </c>
      <c r="F62" s="8"/>
    </row>
    <row r="63" spans="1:6" ht="12.75">
      <c r="A63" s="7">
        <f t="shared" si="9"/>
        <v>0.30000000000000215</v>
      </c>
      <c r="B63" s="8">
        <f t="shared" si="5"/>
        <v>15.680077711932917</v>
      </c>
      <c r="C63" s="8">
        <f t="shared" si="6"/>
        <v>5.481365282048608</v>
      </c>
      <c r="D63" s="8">
        <f t="shared" si="7"/>
        <v>-15.680077711932917</v>
      </c>
      <c r="E63" s="8">
        <f t="shared" si="8"/>
        <v>-5.481365282048608</v>
      </c>
      <c r="F63" s="8"/>
    </row>
    <row r="64" spans="1:6" ht="12.75">
      <c r="A64" s="7">
        <f t="shared" si="9"/>
        <v>0.36000000000000215</v>
      </c>
      <c r="B64" s="8">
        <f t="shared" si="5"/>
        <v>15.982543054735295</v>
      </c>
      <c r="C64" s="8">
        <f t="shared" si="6"/>
        <v>6.620877796403823</v>
      </c>
      <c r="D64" s="8">
        <f t="shared" si="7"/>
        <v>-15.982543054735295</v>
      </c>
      <c r="E64" s="8">
        <f t="shared" si="8"/>
        <v>-6.620877796403823</v>
      </c>
      <c r="F64" s="8"/>
    </row>
    <row r="65" spans="1:6" ht="12.75">
      <c r="A65" s="7">
        <f t="shared" si="9"/>
        <v>0.42000000000000215</v>
      </c>
      <c r="B65" s="8">
        <f t="shared" si="5"/>
        <v>16.342562815752693</v>
      </c>
      <c r="C65" s="8">
        <f t="shared" si="6"/>
        <v>7.784232622232234</v>
      </c>
      <c r="D65" s="8">
        <f t="shared" si="7"/>
        <v>-16.342562815752693</v>
      </c>
      <c r="E65" s="8">
        <f t="shared" si="8"/>
        <v>-7.784232622232234</v>
      </c>
      <c r="F65" s="8"/>
    </row>
    <row r="66" spans="1:6" ht="12.75">
      <c r="A66" s="7">
        <f t="shared" si="9"/>
        <v>0.48000000000000215</v>
      </c>
      <c r="B66" s="8">
        <f t="shared" si="5"/>
        <v>16.761433454992773</v>
      </c>
      <c r="C66" s="8">
        <f t="shared" si="6"/>
        <v>8.975619093480816</v>
      </c>
      <c r="D66" s="8">
        <f t="shared" si="7"/>
        <v>-16.761433454992773</v>
      </c>
      <c r="E66" s="8">
        <f t="shared" si="8"/>
        <v>-8.975619093480816</v>
      </c>
      <c r="F66" s="8"/>
    </row>
    <row r="67" spans="1:6" ht="12.75">
      <c r="A67" s="7">
        <f t="shared" si="9"/>
        <v>0.5400000000000021</v>
      </c>
      <c r="B67" s="8">
        <f t="shared" si="5"/>
        <v>17.240663359191377</v>
      </c>
      <c r="C67" s="8">
        <f t="shared" si="6"/>
        <v>10.199327488297863</v>
      </c>
      <c r="D67" s="8">
        <f t="shared" si="7"/>
        <v>-17.240663359191377</v>
      </c>
      <c r="E67" s="8">
        <f t="shared" si="8"/>
        <v>-10.199327488297863</v>
      </c>
      <c r="F67" s="8"/>
    </row>
    <row r="68" spans="1:6" ht="12.75">
      <c r="A68" s="7">
        <f t="shared" si="9"/>
        <v>0.6000000000000021</v>
      </c>
      <c r="B68" s="8">
        <f t="shared" si="5"/>
        <v>17.78197827363404</v>
      </c>
      <c r="C68" s="8">
        <f t="shared" si="6"/>
        <v>11.459764478668387</v>
      </c>
      <c r="D68" s="8">
        <f t="shared" si="7"/>
        <v>-17.78197827363404</v>
      </c>
      <c r="E68" s="8">
        <f t="shared" si="8"/>
        <v>-11.459764478668387</v>
      </c>
      <c r="F68" s="8"/>
    </row>
    <row r="69" spans="1:6" ht="12.75">
      <c r="A69" s="7">
        <f t="shared" si="9"/>
        <v>0.6600000000000021</v>
      </c>
      <c r="B69" s="8">
        <f t="shared" si="5"/>
        <v>18.387327516703003</v>
      </c>
      <c r="C69" s="8">
        <f t="shared" si="6"/>
        <v>12.761468999193037</v>
      </c>
      <c r="D69" s="8">
        <f t="shared" si="7"/>
        <v>-18.387327516703003</v>
      </c>
      <c r="E69" s="8">
        <f t="shared" si="8"/>
        <v>-12.761468999193037</v>
      </c>
      <c r="F69" s="8"/>
    </row>
    <row r="70" spans="1:6" ht="12.75">
      <c r="A70" s="7">
        <f t="shared" si="9"/>
        <v>0.7200000000000022</v>
      </c>
      <c r="B70" s="8">
        <f t="shared" si="5"/>
        <v>19.05889099952897</v>
      </c>
      <c r="C70" s="8">
        <f t="shared" si="6"/>
        <v>14.109128592155294</v>
      </c>
      <c r="D70" s="8">
        <f t="shared" si="7"/>
        <v>-19.05889099952897</v>
      </c>
      <c r="E70" s="8">
        <f t="shared" si="8"/>
        <v>-14.109128592155294</v>
      </c>
      <c r="F70" s="8"/>
    </row>
    <row r="71" spans="1:6" ht="12.75">
      <c r="A71" s="7">
        <f t="shared" si="9"/>
        <v>0.7800000000000022</v>
      </c>
      <c r="B71" s="8">
        <f t="shared" si="5"/>
        <v>19.799087076025714</v>
      </c>
      <c r="C71" s="8">
        <f t="shared" si="6"/>
        <v>15.507596287736849</v>
      </c>
      <c r="D71" s="8">
        <f t="shared" si="7"/>
        <v>-19.799087076025714</v>
      </c>
      <c r="E71" s="8">
        <f t="shared" si="8"/>
        <v>-15.507596287736849</v>
      </c>
      <c r="F71" s="8"/>
    </row>
    <row r="72" spans="1:6" ht="12.75">
      <c r="A72" s="7">
        <f t="shared" si="9"/>
        <v>0.8400000000000023</v>
      </c>
      <c r="B72" s="8">
        <f aca="true" t="shared" si="10" ref="B72:B108">m*(EXP(t)+EXP(-t))/2</f>
        <v>20.61058125157632</v>
      </c>
      <c r="C72" s="8">
        <f aca="true" t="shared" si="11" ref="C72:C108">n*(EXP(t)-EXP(-t))/2</f>
        <v>16.96190808016817</v>
      </c>
      <c r="D72" s="8">
        <f aca="true" t="shared" si="12" ref="D72:D108">-x</f>
        <v>-20.61058125157632</v>
      </c>
      <c r="E72" s="8">
        <f aca="true" t="shared" si="13" ref="E72:E108">-y</f>
        <v>-16.96190808016817</v>
      </c>
      <c r="F72" s="8"/>
    </row>
    <row r="73" spans="1:6" ht="12.75">
      <c r="A73" s="7">
        <f aca="true" t="shared" si="14" ref="A73:A108">A72+i</f>
        <v>0.9000000000000024</v>
      </c>
      <c r="B73" s="8">
        <f t="shared" si="10"/>
        <v>21.496295781731654</v>
      </c>
      <c r="C73" s="8">
        <f t="shared" si="11"/>
        <v>18.477301062747216</v>
      </c>
      <c r="D73" s="8">
        <f t="shared" si="12"/>
        <v>-21.496295781731654</v>
      </c>
      <c r="E73" s="8">
        <f t="shared" si="13"/>
        <v>-18.477301062747216</v>
      </c>
      <c r="F73" s="8"/>
    </row>
    <row r="74" spans="1:6" ht="12.75">
      <c r="A74" s="7">
        <f t="shared" si="14"/>
        <v>0.9600000000000024</v>
      </c>
      <c r="B74" s="8">
        <f t="shared" si="10"/>
        <v>22.459420195486764</v>
      </c>
      <c r="C74" s="8">
        <f t="shared" si="11"/>
        <v>20.059232287032117</v>
      </c>
      <c r="D74" s="8">
        <f t="shared" si="12"/>
        <v>-22.459420195486764</v>
      </c>
      <c r="E74" s="8">
        <f t="shared" si="13"/>
        <v>-20.059232287032117</v>
      </c>
      <c r="F74" s="8"/>
    </row>
    <row r="75" spans="1:6" ht="12.75">
      <c r="A75" s="7">
        <f t="shared" si="14"/>
        <v>1.0200000000000025</v>
      </c>
      <c r="B75" s="8">
        <f t="shared" si="10"/>
        <v>23.503422781030366</v>
      </c>
      <c r="C75" s="8">
        <f t="shared" si="11"/>
        <v>21.713398414121045</v>
      </c>
      <c r="D75" s="8">
        <f t="shared" si="12"/>
        <v>-23.503422781030366</v>
      </c>
      <c r="E75" s="8">
        <f t="shared" si="13"/>
        <v>-21.713398414121045</v>
      </c>
      <c r="F75" s="8"/>
    </row>
    <row r="76" spans="1:6" ht="12.75">
      <c r="A76" s="7">
        <f t="shared" si="14"/>
        <v>1.0800000000000025</v>
      </c>
      <c r="B76" s="8">
        <f t="shared" si="10"/>
        <v>24.63206307532852</v>
      </c>
      <c r="C76" s="8">
        <f t="shared" si="11"/>
        <v>23.445756228785335</v>
      </c>
      <c r="D76" s="8">
        <f t="shared" si="12"/>
        <v>-24.63206307532852</v>
      </c>
      <c r="E76" s="8">
        <f t="shared" si="13"/>
        <v>-23.445756228785335</v>
      </c>
      <c r="F76" s="8"/>
    </row>
    <row r="77" spans="1:6" ht="12.75">
      <c r="A77" s="7">
        <f t="shared" si="14"/>
        <v>1.1400000000000026</v>
      </c>
      <c r="B77" s="8">
        <f t="shared" si="10"/>
        <v>25.8494054025185</v>
      </c>
      <c r="C77" s="8">
        <f t="shared" si="11"/>
        <v>25.26254409032875</v>
      </c>
      <c r="D77" s="8">
        <f t="shared" si="12"/>
        <v>-25.8494054025185</v>
      </c>
      <c r="E77" s="8">
        <f t="shared" si="13"/>
        <v>-25.26254409032875</v>
      </c>
      <c r="F77" s="8"/>
    </row>
    <row r="78" spans="1:6" ht="12.75">
      <c r="A78" s="7">
        <f t="shared" si="14"/>
        <v>1.2000000000000026</v>
      </c>
      <c r="B78" s="8">
        <f t="shared" si="10"/>
        <v>27.15983350986568</v>
      </c>
      <c r="C78" s="8">
        <f t="shared" si="11"/>
        <v>27.170304397419194</v>
      </c>
      <c r="D78" s="8">
        <f t="shared" si="12"/>
        <v>-27.15983350986568</v>
      </c>
      <c r="E78" s="8">
        <f t="shared" si="13"/>
        <v>-27.170304397419194</v>
      </c>
      <c r="F78" s="8"/>
    </row>
    <row r="79" spans="1:6" ht="12.75">
      <c r="A79" s="7">
        <f t="shared" si="14"/>
        <v>1.2600000000000027</v>
      </c>
      <c r="B79" s="8">
        <f t="shared" si="10"/>
        <v>28.568066353988712</v>
      </c>
      <c r="C79" s="8">
        <f t="shared" si="11"/>
        <v>29.175907147790596</v>
      </c>
      <c r="D79" s="8">
        <f t="shared" si="12"/>
        <v>-28.568066353988712</v>
      </c>
      <c r="E79" s="8">
        <f t="shared" si="13"/>
        <v>-29.175907147790596</v>
      </c>
      <c r="F79" s="8"/>
    </row>
    <row r="80" spans="1:6" ht="12.75">
      <c r="A80" s="7">
        <f t="shared" si="14"/>
        <v>1.3200000000000027</v>
      </c>
      <c r="B80" s="8">
        <f t="shared" si="10"/>
        <v>30.079175094200416</v>
      </c>
      <c r="C80" s="8">
        <f t="shared" si="11"/>
        <v>31.286574677655207</v>
      </c>
      <c r="D80" s="8">
        <f t="shared" si="12"/>
        <v>-30.079175094200416</v>
      </c>
      <c r="E80" s="8">
        <f t="shared" si="13"/>
        <v>-31.286574677655207</v>
      </c>
      <c r="F80" s="8"/>
    </row>
    <row r="81" spans="1:6" ht="12.75">
      <c r="A81" s="7">
        <f t="shared" si="14"/>
        <v>1.3800000000000028</v>
      </c>
      <c r="B81" s="8">
        <f t="shared" si="10"/>
        <v>31.69860135415886</v>
      </c>
      <c r="C81" s="8">
        <f t="shared" si="11"/>
        <v>33.50990766991503</v>
      </c>
      <c r="D81" s="8">
        <f t="shared" si="12"/>
        <v>-31.69860135415886</v>
      </c>
      <c r="E81" s="8">
        <f t="shared" si="13"/>
        <v>-33.50990766991503</v>
      </c>
      <c r="F81" s="8"/>
    </row>
    <row r="82" spans="1:6" ht="12.75">
      <c r="A82" s="7">
        <f t="shared" si="14"/>
        <v>1.4400000000000028</v>
      </c>
      <c r="B82" s="8">
        <f t="shared" si="10"/>
        <v>33.43217681759015</v>
      </c>
      <c r="C82" s="8">
        <f t="shared" si="11"/>
        <v>35.853912524829994</v>
      </c>
      <c r="D82" s="8">
        <f t="shared" si="12"/>
        <v>-33.43217681759015</v>
      </c>
      <c r="E82" s="8">
        <f t="shared" si="13"/>
        <v>-35.853912524829994</v>
      </c>
      <c r="F82" s="8"/>
    </row>
    <row r="83" spans="1:6" ht="12.75">
      <c r="A83" s="7">
        <f t="shared" si="14"/>
        <v>1.5000000000000029</v>
      </c>
      <c r="B83" s="8">
        <f t="shared" si="10"/>
        <v>35.2861442286488</v>
      </c>
      <c r="C83" s="8">
        <f t="shared" si="11"/>
        <v>38.32703019170684</v>
      </c>
      <c r="D83" s="8">
        <f t="shared" si="12"/>
        <v>-35.2861442286488</v>
      </c>
      <c r="E83" s="8">
        <f t="shared" si="13"/>
        <v>-38.32703019170684</v>
      </c>
      <c r="F83" s="8"/>
    </row>
    <row r="84" spans="1:6" ht="12.75">
      <c r="A84" s="7">
        <f t="shared" si="14"/>
        <v>1.560000000000003</v>
      </c>
      <c r="B84" s="8">
        <f t="shared" si="10"/>
        <v>37.26717987253974</v>
      </c>
      <c r="C84" s="8">
        <f t="shared" si="11"/>
        <v>40.93816656543394</v>
      </c>
      <c r="D84" s="8">
        <f t="shared" si="12"/>
        <v>-37.26717987253974</v>
      </c>
      <c r="E84" s="8">
        <f t="shared" si="13"/>
        <v>-40.93816656543394</v>
      </c>
      <c r="F84" s="8"/>
    </row>
    <row r="85" spans="1:6" ht="12.75">
      <c r="A85" s="7">
        <f t="shared" si="14"/>
        <v>1.620000000000003</v>
      </c>
      <c r="B85" s="8">
        <f t="shared" si="10"/>
        <v>39.38241761735623</v>
      </c>
      <c r="C85" s="8">
        <f t="shared" si="11"/>
        <v>43.69672455732241</v>
      </c>
      <c r="D85" s="8">
        <f t="shared" si="12"/>
        <v>-39.38241761735623</v>
      </c>
      <c r="E85" s="8">
        <f t="shared" si="13"/>
        <v>-43.69672455732241</v>
      </c>
      <c r="F85" s="8"/>
    </row>
    <row r="86" spans="1:6" ht="12.75">
      <c r="A86" s="7">
        <f t="shared" si="14"/>
        <v>1.680000000000003</v>
      </c>
      <c r="B86" s="8">
        <f t="shared" si="10"/>
        <v>41.639474603710504</v>
      </c>
      <c r="C86" s="8">
        <f t="shared" si="11"/>
        <v>46.61263795574324</v>
      </c>
      <c r="D86" s="8">
        <f t="shared" si="12"/>
        <v>-41.639474603710504</v>
      </c>
      <c r="E86" s="8">
        <f t="shared" si="13"/>
        <v>-46.61263795574324</v>
      </c>
      <c r="F86" s="8"/>
    </row>
    <row r="87" spans="1:6" ht="12.75">
      <c r="A87" s="7">
        <f t="shared" si="14"/>
        <v>1.740000000000003</v>
      </c>
      <c r="B87" s="8">
        <f t="shared" si="10"/>
        <v>44.04647867466753</v>
      </c>
      <c r="C87" s="8">
        <f t="shared" si="11"/>
        <v>49.69640719849511</v>
      </c>
      <c r="D87" s="8">
        <f t="shared" si="12"/>
        <v>-44.04647867466753</v>
      </c>
      <c r="E87" s="8">
        <f t="shared" si="13"/>
        <v>-49.69640719849511</v>
      </c>
      <c r="F87" s="8"/>
    </row>
    <row r="88" spans="1:6" ht="12.75">
      <c r="A88" s="7">
        <f t="shared" si="14"/>
        <v>1.8000000000000032</v>
      </c>
      <c r="B88" s="8">
        <f t="shared" si="10"/>
        <v>46.61209764475913</v>
      </c>
      <c r="C88" s="8">
        <f t="shared" si="11"/>
        <v>52.95913718572241</v>
      </c>
      <c r="D88" s="8">
        <f t="shared" si="12"/>
        <v>-46.61209764475913</v>
      </c>
      <c r="E88" s="8">
        <f t="shared" si="13"/>
        <v>-52.95913718572241</v>
      </c>
      <c r="F88" s="8"/>
    </row>
    <row r="89" spans="1:6" ht="12.75">
      <c r="A89" s="7">
        <f t="shared" si="14"/>
        <v>1.8600000000000032</v>
      </c>
      <c r="B89" s="8">
        <f t="shared" si="10"/>
        <v>49.345570513478634</v>
      </c>
      <c r="C89" s="8">
        <f t="shared" si="11"/>
        <v>56.41257726955042</v>
      </c>
      <c r="D89" s="8">
        <f t="shared" si="12"/>
        <v>-49.345570513478634</v>
      </c>
      <c r="E89" s="8">
        <f t="shared" si="13"/>
        <v>-56.41257726955042</v>
      </c>
      <c r="F89" s="8"/>
    </row>
    <row r="90" spans="1:6" ht="12.75">
      <c r="A90" s="7">
        <f t="shared" si="14"/>
        <v>1.9200000000000033</v>
      </c>
      <c r="B90" s="8">
        <f t="shared" si="10"/>
        <v>52.25674073565841</v>
      </c>
      <c r="C90" s="8">
        <f t="shared" si="11"/>
        <v>60.0691635644438</v>
      </c>
      <c r="D90" s="8">
        <f t="shared" si="12"/>
        <v>-52.25674073565841</v>
      </c>
      <c r="E90" s="8">
        <f t="shared" si="13"/>
        <v>-60.0691635644438</v>
      </c>
      <c r="F90" s="8"/>
    </row>
    <row r="91" spans="1:6" ht="12.75">
      <c r="A91" s="7">
        <f t="shared" si="14"/>
        <v>1.9800000000000033</v>
      </c>
      <c r="B91" s="8">
        <f t="shared" si="10"/>
        <v>55.35609166853946</v>
      </c>
      <c r="C91" s="8">
        <f t="shared" si="11"/>
        <v>63.94206373065129</v>
      </c>
      <c r="D91" s="8">
        <f t="shared" si="12"/>
        <v>-55.35609166853946</v>
      </c>
      <c r="E91" s="8">
        <f t="shared" si="13"/>
        <v>-63.94206373065129</v>
      </c>
      <c r="F91" s="8"/>
    </row>
    <row r="92" spans="1:6" ht="12.75">
      <c r="A92" s="7">
        <f t="shared" si="14"/>
        <v>2.040000000000003</v>
      </c>
      <c r="B92" s="8">
        <f t="shared" si="10"/>
        <v>58.654784323180856</v>
      </c>
      <c r="C92" s="8">
        <f t="shared" si="11"/>
        <v>68.04522439200537</v>
      </c>
      <c r="D92" s="8">
        <f t="shared" si="12"/>
        <v>-58.654784323180856</v>
      </c>
      <c r="E92" s="8">
        <f t="shared" si="13"/>
        <v>-68.04522439200537</v>
      </c>
      <c r="F92" s="8"/>
    </row>
    <row r="93" spans="1:6" ht="12.75">
      <c r="A93" s="7">
        <f t="shared" si="14"/>
        <v>2.100000000000003</v>
      </c>
      <c r="B93" s="8">
        <f t="shared" si="10"/>
        <v>62.164697556154934</v>
      </c>
      <c r="C93" s="8">
        <f t="shared" si="11"/>
        <v>72.39342135883226</v>
      </c>
      <c r="D93" s="8">
        <f t="shared" si="12"/>
        <v>-62.164697556154934</v>
      </c>
      <c r="E93" s="8">
        <f t="shared" si="13"/>
        <v>-72.39342135883226</v>
      </c>
      <c r="F93" s="8"/>
    </row>
    <row r="94" spans="1:6" ht="12.75">
      <c r="A94" s="7">
        <f t="shared" si="14"/>
        <v>2.1600000000000033</v>
      </c>
      <c r="B94" s="8">
        <f t="shared" si="10"/>
        <v>65.89847084626159</v>
      </c>
      <c r="C94" s="8">
        <f t="shared" si="11"/>
        <v>77.00231283682879</v>
      </c>
      <c r="D94" s="8">
        <f t="shared" si="12"/>
        <v>-65.89847084626159</v>
      </c>
      <c r="E94" s="8">
        <f t="shared" si="13"/>
        <v>-77.00231283682879</v>
      </c>
      <c r="F94" s="8"/>
    </row>
    <row r="95" spans="1:6" ht="12.75">
      <c r="A95" s="7">
        <f t="shared" si="14"/>
        <v>2.2200000000000033</v>
      </c>
      <c r="B95" s="8">
        <f t="shared" si="10"/>
        <v>69.86954981030429</v>
      </c>
      <c r="C95" s="8">
        <f t="shared" si="11"/>
        <v>81.88849581351592</v>
      </c>
      <c r="D95" s="8">
        <f t="shared" si="12"/>
        <v>-69.86954981030429</v>
      </c>
      <c r="E95" s="8">
        <f t="shared" si="13"/>
        <v>-81.88849581351592</v>
      </c>
      <c r="F95" s="8"/>
    </row>
    <row r="96" spans="1:6" ht="12.75">
      <c r="A96" s="7">
        <f t="shared" si="14"/>
        <v>2.2800000000000034</v>
      </c>
      <c r="B96" s="8">
        <f t="shared" si="10"/>
        <v>74.09223462183355</v>
      </c>
      <c r="C96" s="8">
        <f t="shared" si="11"/>
        <v>87.06956582532061</v>
      </c>
      <c r="D96" s="8">
        <f t="shared" si="12"/>
        <v>-74.09223462183355</v>
      </c>
      <c r="E96" s="8">
        <f t="shared" si="13"/>
        <v>-87.06956582532061</v>
      </c>
      <c r="F96" s="8"/>
    </row>
    <row r="97" spans="1:6" ht="12.75">
      <c r="A97" s="7">
        <f t="shared" si="14"/>
        <v>2.3400000000000034</v>
      </c>
      <c r="B97" s="8">
        <f t="shared" si="10"/>
        <v>78.5817315072178</v>
      </c>
      <c r="C97" s="8">
        <f t="shared" si="11"/>
        <v>92.56418032051249</v>
      </c>
      <c r="D97" s="8">
        <f t="shared" si="12"/>
        <v>-78.5817315072178</v>
      </c>
      <c r="E97" s="8">
        <f t="shared" si="13"/>
        <v>-92.56418032051249</v>
      </c>
      <c r="F97" s="8"/>
    </row>
    <row r="98" spans="1:6" ht="12.75">
      <c r="A98" s="7">
        <f t="shared" si="14"/>
        <v>2.4000000000000035</v>
      </c>
      <c r="B98" s="8">
        <f t="shared" si="10"/>
        <v>83.35420750448289</v>
      </c>
      <c r="C98" s="8">
        <f t="shared" si="11"/>
        <v>98.39212584617006</v>
      </c>
      <c r="D98" s="8">
        <f t="shared" si="12"/>
        <v>-83.35420750448289</v>
      </c>
      <c r="E98" s="8">
        <f t="shared" si="13"/>
        <v>-98.39212584617006</v>
      </c>
      <c r="F98" s="8"/>
    </row>
    <row r="99" spans="1:6" ht="12.75">
      <c r="A99" s="7">
        <f t="shared" si="14"/>
        <v>2.4600000000000035</v>
      </c>
      <c r="B99" s="8">
        <f t="shared" si="10"/>
        <v>88.42684868211163</v>
      </c>
      <c r="C99" s="8">
        <f t="shared" si="11"/>
        <v>104.57438930112218</v>
      </c>
      <c r="D99" s="8">
        <f t="shared" si="12"/>
        <v>-88.42684868211163</v>
      </c>
      <c r="E99" s="8">
        <f t="shared" si="13"/>
        <v>-104.57438930112218</v>
      </c>
      <c r="F99" s="8"/>
    </row>
    <row r="100" spans="1:6" ht="12.75">
      <c r="A100" s="7">
        <f t="shared" si="14"/>
        <v>2.5200000000000036</v>
      </c>
      <c r="B100" s="8">
        <f t="shared" si="10"/>
        <v>93.8179220274534</v>
      </c>
      <c r="C100" s="8">
        <f t="shared" si="11"/>
        <v>111.1332335114525</v>
      </c>
      <c r="D100" s="8">
        <f t="shared" si="12"/>
        <v>-93.8179220274534</v>
      </c>
      <c r="E100" s="8">
        <f t="shared" si="13"/>
        <v>-111.1332335114525</v>
      </c>
      <c r="F100" s="8"/>
    </row>
    <row r="101" spans="1:6" ht="12.75">
      <c r="A101" s="7">
        <f t="shared" si="14"/>
        <v>2.5800000000000036</v>
      </c>
      <c r="B101" s="8">
        <f t="shared" si="10"/>
        <v>99.54684122760938</v>
      </c>
      <c r="C101" s="8">
        <f t="shared" si="11"/>
        <v>118.09227740072004</v>
      </c>
      <c r="D101" s="8">
        <f t="shared" si="12"/>
        <v>-99.54684122760938</v>
      </c>
      <c r="E101" s="8">
        <f t="shared" si="13"/>
        <v>-118.09227740072004</v>
      </c>
      <c r="F101" s="8"/>
    </row>
    <row r="102" spans="1:6" ht="12.75">
      <c r="A102" s="7">
        <f t="shared" si="14"/>
        <v>2.6400000000000037</v>
      </c>
      <c r="B102" s="8">
        <f t="shared" si="10"/>
        <v>105.63423657967537</v>
      </c>
      <c r="C102" s="8">
        <f t="shared" si="11"/>
        <v>125.47658104359552</v>
      </c>
      <c r="D102" s="8">
        <f t="shared" si="12"/>
        <v>-105.63423657967537</v>
      </c>
      <c r="E102" s="8">
        <f t="shared" si="13"/>
        <v>-125.47658104359552</v>
      </c>
      <c r="F102" s="8"/>
    </row>
    <row r="103" spans="1:6" ht="12.75">
      <c r="A103" s="7">
        <f t="shared" si="14"/>
        <v>2.7000000000000037</v>
      </c>
      <c r="B103" s="8">
        <f t="shared" si="10"/>
        <v>112.10202928209479</v>
      </c>
      <c r="C103" s="8">
        <f t="shared" si="11"/>
        <v>133.31273590919827</v>
      </c>
      <c r="D103" s="8">
        <f t="shared" si="12"/>
        <v>-112.10202928209479</v>
      </c>
      <c r="E103" s="8">
        <f t="shared" si="13"/>
        <v>-133.31273590919827</v>
      </c>
      <c r="F103" s="8"/>
    </row>
    <row r="104" spans="1:6" ht="12.75">
      <c r="A104" s="7">
        <f t="shared" si="14"/>
        <v>2.760000000000004</v>
      </c>
      <c r="B104" s="8">
        <f t="shared" si="10"/>
        <v>118.97351037465073</v>
      </c>
      <c r="C104" s="8">
        <f t="shared" si="11"/>
        <v>141.62896061910735</v>
      </c>
      <c r="D104" s="8">
        <f t="shared" si="12"/>
        <v>-118.97351037465073</v>
      </c>
      <c r="E104" s="8">
        <f t="shared" si="13"/>
        <v>-141.62896061910735</v>
      </c>
      <c r="F104" s="8"/>
    </row>
    <row r="105" spans="1:6" ht="12.75">
      <c r="A105" s="7">
        <f t="shared" si="14"/>
        <v>2.820000000000004</v>
      </c>
      <c r="B105" s="8">
        <f t="shared" si="10"/>
        <v>126.27342461136655</v>
      </c>
      <c r="C105" s="8">
        <f t="shared" si="11"/>
        <v>150.455202564879</v>
      </c>
      <c r="D105" s="8">
        <f t="shared" si="12"/>
        <v>-126.27342461136655</v>
      </c>
      <c r="E105" s="8">
        <f t="shared" si="13"/>
        <v>-150.455202564879</v>
      </c>
      <c r="F105" s="8"/>
    </row>
    <row r="106" spans="1:6" ht="12.75">
      <c r="A106" s="7">
        <f t="shared" si="14"/>
        <v>2.880000000000004</v>
      </c>
      <c r="B106" s="8">
        <f t="shared" si="10"/>
        <v>134.02805956834803</v>
      </c>
      <c r="C106" s="8">
        <f t="shared" si="11"/>
        <v>159.8232457510032</v>
      </c>
      <c r="D106" s="8">
        <f t="shared" si="12"/>
        <v>-134.02805956834803</v>
      </c>
      <c r="E106" s="8">
        <f t="shared" si="13"/>
        <v>-159.8232457510032</v>
      </c>
      <c r="F106" s="8"/>
    </row>
    <row r="107" spans="1:6" ht="12.75">
      <c r="A107" s="7">
        <f t="shared" si="14"/>
        <v>2.940000000000004</v>
      </c>
      <c r="B107" s="8">
        <f t="shared" si="10"/>
        <v>142.265340307451</v>
      </c>
      <c r="C107" s="8">
        <f t="shared" si="11"/>
        <v>169.76682525165089</v>
      </c>
      <c r="D107" s="8">
        <f t="shared" si="12"/>
        <v>-142.265340307451</v>
      </c>
      <c r="E107" s="8">
        <f t="shared" si="13"/>
        <v>-169.76682525165089</v>
      </c>
      <c r="F107" s="8"/>
    </row>
    <row r="108" spans="1:6" ht="12.75">
      <c r="A108" s="7">
        <f t="shared" si="14"/>
        <v>3.000000000000004</v>
      </c>
      <c r="B108" s="8">
        <f t="shared" si="10"/>
        <v>151.0149299366671</v>
      </c>
      <c r="C108" s="8">
        <f t="shared" si="11"/>
        <v>180.321748693379</v>
      </c>
      <c r="D108" s="8">
        <f t="shared" si="12"/>
        <v>-151.0149299366671</v>
      </c>
      <c r="E108" s="8">
        <f t="shared" si="13"/>
        <v>-180.321748693379</v>
      </c>
      <c r="F108" s="8"/>
    </row>
    <row r="110" ht="12.75">
      <c r="B110" s="8"/>
    </row>
    <row r="111" spans="2:4" ht="12.75">
      <c r="B111" s="8" t="s">
        <v>17</v>
      </c>
      <c r="C111" s="6">
        <f>-f</f>
        <v>-23.430749027719962</v>
      </c>
      <c r="D111" s="6">
        <v>0</v>
      </c>
    </row>
    <row r="112" spans="2:4" ht="12.75">
      <c r="B112" s="6" t="s">
        <v>18</v>
      </c>
      <c r="C112" s="6">
        <f>m*(EXP(p)+EXP(-p))/2</f>
        <v>34.47599065248321</v>
      </c>
      <c r="D112" s="6">
        <f>n*(EXP(p)-EXP(-p))/2</f>
        <v>37.250171292451235</v>
      </c>
    </row>
    <row r="113" spans="2:4" ht="12.75">
      <c r="B113" s="6" t="s">
        <v>24</v>
      </c>
      <c r="C113" s="6">
        <f>f</f>
        <v>23.430749027719962</v>
      </c>
      <c r="D113" s="19">
        <v>0</v>
      </c>
    </row>
    <row r="114" spans="3:4" ht="12.75">
      <c r="C114" s="6">
        <f>-f</f>
        <v>-23.430749027719962</v>
      </c>
      <c r="D114" s="6">
        <v>0</v>
      </c>
    </row>
    <row r="115" spans="3:4" ht="12.75">
      <c r="C115" s="6">
        <f>-(m*(EXP(p)+EXP(-p))/2)</f>
        <v>-34.47599065248321</v>
      </c>
      <c r="D115" s="6">
        <f>n*(EXP(p)-EXP(-p))/2</f>
        <v>37.250171292451235</v>
      </c>
    </row>
    <row r="116" spans="3:4" ht="12.75">
      <c r="C116" s="6">
        <f>f</f>
        <v>23.430749027719962</v>
      </c>
      <c r="D116" s="19">
        <v>0</v>
      </c>
    </row>
  </sheetData>
  <printOptions/>
  <pageMargins left="0.75" right="0.75" top="1" bottom="1" header="0.511811024" footer="0.511811024"/>
  <pageSetup horizontalDpi="120" verticalDpi="120" orientation="portrait" paperSize="9" r:id="rId4"/>
  <headerFooter alignWithMargins="0">
    <oddHeader>&amp;C&amp;A</oddHeader>
    <oddFooter>&amp;CPágina &amp;P</oddFooter>
  </headerFooter>
  <drawing r:id="rId3"/>
  <legacyDrawing r:id="rId2"/>
  <oleObjects>
    <oleObject progId="Equation.3" shapeId="540943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4:L112"/>
  <sheetViews>
    <sheetView showGridLines="0" showRowColHeaders="0" tabSelected="1" zoomScale="75" zoomScaleNormal="75" workbookViewId="0" topLeftCell="A1">
      <selection activeCell="I30" sqref="I30"/>
    </sheetView>
  </sheetViews>
  <sheetFormatPr defaultColWidth="11.421875" defaultRowHeight="12.75"/>
  <cols>
    <col min="1" max="4" width="0.13671875" style="20" customWidth="1"/>
    <col min="5" max="5" width="20.8515625" style="20" customWidth="1"/>
    <col min="6" max="6" width="18.140625" style="20" customWidth="1"/>
    <col min="7" max="7" width="7.57421875" style="20" bestFit="1" customWidth="1"/>
    <col min="8" max="8" width="16.7109375" style="20" customWidth="1"/>
    <col min="9" max="9" width="11.421875" style="20" customWidth="1"/>
    <col min="10" max="10" width="12.57421875" style="20" bestFit="1" customWidth="1"/>
    <col min="11" max="16384" width="11.421875" style="20" customWidth="1"/>
  </cols>
  <sheetData>
    <row r="1" ht="21" customHeight="1"/>
    <row r="2" ht="21" customHeight="1"/>
    <row r="3" ht="21" customHeight="1" thickBot="1"/>
    <row r="4" spans="6:7" ht="21" customHeight="1" thickBot="1">
      <c r="F4" s="24" t="s">
        <v>31</v>
      </c>
      <c r="G4" s="25"/>
    </row>
    <row r="5" ht="21" customHeight="1"/>
    <row r="6" ht="21" customHeight="1">
      <c r="F6" s="20" t="s">
        <v>4</v>
      </c>
    </row>
    <row r="7" ht="21" customHeight="1"/>
    <row r="8" spans="1:4" ht="21" customHeight="1">
      <c r="A8" s="20">
        <f>IF(d=0,0,-10)</f>
        <v>-10</v>
      </c>
      <c r="B8" s="21">
        <f>IF(d=0,0,A8^2/(4*d))</f>
        <v>25</v>
      </c>
      <c r="C8" s="20">
        <f>-d</f>
        <v>-1</v>
      </c>
      <c r="D8" s="21">
        <f>ABS(B8)</f>
        <v>25</v>
      </c>
    </row>
    <row r="9" spans="1:4" ht="12.75" hidden="1">
      <c r="A9" s="20">
        <f>IF(d=0,0,A8+k)</f>
        <v>-9.8</v>
      </c>
      <c r="B9" s="21">
        <f aca="true" t="shared" si="0" ref="B9:B72">IF(d=0,0,A9^2/(4*d))</f>
        <v>24.010000000000005</v>
      </c>
      <c r="C9" s="20">
        <f aca="true" t="shared" si="1" ref="C9:C72">-d</f>
        <v>-1</v>
      </c>
      <c r="D9" s="21">
        <f aca="true" t="shared" si="2" ref="D9:D72">ABS(B9)</f>
        <v>24.010000000000005</v>
      </c>
    </row>
    <row r="10" spans="1:9" ht="25.5">
      <c r="A10" s="20">
        <f aca="true" t="shared" si="3" ref="A10:A73">IF(d=0,0,A9+k)</f>
        <v>-9.600000000000001</v>
      </c>
      <c r="B10" s="21">
        <f t="shared" si="0"/>
        <v>23.040000000000006</v>
      </c>
      <c r="C10" s="20">
        <f t="shared" si="1"/>
        <v>-1</v>
      </c>
      <c r="D10" s="21">
        <f t="shared" si="2"/>
        <v>23.040000000000006</v>
      </c>
      <c r="F10" s="23" t="s">
        <v>26</v>
      </c>
      <c r="I10" s="20" t="s">
        <v>27</v>
      </c>
    </row>
    <row r="11" spans="1:12" ht="12.75">
      <c r="A11" s="20">
        <f t="shared" si="3"/>
        <v>-9.400000000000002</v>
      </c>
      <c r="B11" s="21">
        <f t="shared" si="0"/>
        <v>22.09000000000001</v>
      </c>
      <c r="C11" s="20">
        <f t="shared" si="1"/>
        <v>-1</v>
      </c>
      <c r="D11" s="21">
        <f t="shared" si="2"/>
        <v>22.09000000000001</v>
      </c>
      <c r="F11" s="17">
        <f>H11-10</f>
        <v>1</v>
      </c>
      <c r="H11" s="20">
        <v>11</v>
      </c>
      <c r="I11" s="20">
        <f>IF(A111&gt;=D110,-D110,I11+k)</f>
        <v>4.275444679663246</v>
      </c>
      <c r="J11" s="20">
        <v>78</v>
      </c>
      <c r="L11" s="22" t="s">
        <v>28</v>
      </c>
    </row>
    <row r="12" spans="1:12" ht="12.75">
      <c r="A12" s="20">
        <f t="shared" si="3"/>
        <v>-9.200000000000003</v>
      </c>
      <c r="B12" s="21">
        <f t="shared" si="0"/>
        <v>21.160000000000014</v>
      </c>
      <c r="C12" s="20">
        <f t="shared" si="1"/>
        <v>-1</v>
      </c>
      <c r="D12" s="21">
        <f t="shared" si="2"/>
        <v>21.160000000000014</v>
      </c>
      <c r="L12" s="20">
        <f>0.2</f>
        <v>0.2</v>
      </c>
    </row>
    <row r="13" spans="1:7" ht="12.75">
      <c r="A13" s="20">
        <f t="shared" si="3"/>
        <v>-9.000000000000004</v>
      </c>
      <c r="B13" s="21">
        <f t="shared" si="0"/>
        <v>20.250000000000014</v>
      </c>
      <c r="C13" s="20">
        <f t="shared" si="1"/>
        <v>-1</v>
      </c>
      <c r="D13" s="21">
        <f t="shared" si="2"/>
        <v>20.250000000000014</v>
      </c>
      <c r="F13" s="17" t="s">
        <v>29</v>
      </c>
      <c r="G13" s="18">
        <f>SQRT(A111^2+(B111-d)^2)</f>
        <v>5.152312334248864</v>
      </c>
    </row>
    <row r="14" spans="1:7" ht="12.75">
      <c r="A14" s="20">
        <f t="shared" si="3"/>
        <v>-8.800000000000004</v>
      </c>
      <c r="B14" s="21">
        <f t="shared" si="0"/>
        <v>19.360000000000017</v>
      </c>
      <c r="C14" s="20">
        <f t="shared" si="1"/>
        <v>-1</v>
      </c>
      <c r="D14" s="21">
        <f t="shared" si="2"/>
        <v>19.360000000000017</v>
      </c>
      <c r="F14" s="17" t="s">
        <v>30</v>
      </c>
      <c r="G14" s="18">
        <f>B111+ABS(d)</f>
        <v>5.152312334248864</v>
      </c>
    </row>
    <row r="15" spans="1:4" ht="12.75">
      <c r="A15" s="20">
        <f t="shared" si="3"/>
        <v>-8.600000000000005</v>
      </c>
      <c r="B15" s="21">
        <f t="shared" si="0"/>
        <v>18.49000000000002</v>
      </c>
      <c r="C15" s="20">
        <f t="shared" si="1"/>
        <v>-1</v>
      </c>
      <c r="D15" s="21">
        <f t="shared" si="2"/>
        <v>18.49000000000002</v>
      </c>
    </row>
    <row r="16" spans="1:7" ht="12.75">
      <c r="A16" s="20">
        <f t="shared" si="3"/>
        <v>-8.400000000000006</v>
      </c>
      <c r="B16" s="21">
        <f t="shared" si="0"/>
        <v>17.640000000000025</v>
      </c>
      <c r="C16" s="20">
        <f t="shared" si="1"/>
        <v>-1</v>
      </c>
      <c r="D16" s="21">
        <f t="shared" si="2"/>
        <v>17.640000000000025</v>
      </c>
      <c r="F16" s="17" t="s">
        <v>13</v>
      </c>
      <c r="G16" s="18">
        <f>I11</f>
        <v>4.275444679663246</v>
      </c>
    </row>
    <row r="17" spans="1:7" ht="12.75">
      <c r="A17" s="20">
        <f t="shared" si="3"/>
        <v>-8.200000000000006</v>
      </c>
      <c r="B17" s="21">
        <f t="shared" si="0"/>
        <v>16.810000000000027</v>
      </c>
      <c r="C17" s="20">
        <f t="shared" si="1"/>
        <v>-1</v>
      </c>
      <c r="D17" s="21">
        <f t="shared" si="2"/>
        <v>16.810000000000027</v>
      </c>
      <c r="F17" s="17" t="s">
        <v>16</v>
      </c>
      <c r="G17" s="18">
        <f>IF(d=0,0,G16^2/(4*ABS(d)))</f>
        <v>4.569856802215189</v>
      </c>
    </row>
    <row r="18" spans="1:4" ht="12.75">
      <c r="A18" s="20">
        <f t="shared" si="3"/>
        <v>-8.000000000000007</v>
      </c>
      <c r="B18" s="21">
        <f t="shared" si="0"/>
        <v>16.00000000000003</v>
      </c>
      <c r="C18" s="20">
        <f t="shared" si="1"/>
        <v>-1</v>
      </c>
      <c r="D18" s="21">
        <f t="shared" si="2"/>
        <v>16.00000000000003</v>
      </c>
    </row>
    <row r="19" spans="1:4" ht="12.75">
      <c r="A19" s="20">
        <f t="shared" si="3"/>
        <v>-7.800000000000007</v>
      </c>
      <c r="B19" s="21">
        <f t="shared" si="0"/>
        <v>15.210000000000027</v>
      </c>
      <c r="C19" s="20">
        <f t="shared" si="1"/>
        <v>-1</v>
      </c>
      <c r="D19" s="21">
        <f t="shared" si="2"/>
        <v>15.210000000000027</v>
      </c>
    </row>
    <row r="20" spans="1:4" ht="12.75">
      <c r="A20" s="20">
        <f t="shared" si="3"/>
        <v>-7.600000000000007</v>
      </c>
      <c r="B20" s="21">
        <f t="shared" si="0"/>
        <v>14.440000000000026</v>
      </c>
      <c r="C20" s="20">
        <f t="shared" si="1"/>
        <v>-1</v>
      </c>
      <c r="D20" s="21">
        <f t="shared" si="2"/>
        <v>14.440000000000026</v>
      </c>
    </row>
    <row r="21" spans="1:4" ht="12.75">
      <c r="A21" s="20">
        <f t="shared" si="3"/>
        <v>-7.400000000000007</v>
      </c>
      <c r="B21" s="21">
        <f t="shared" si="0"/>
        <v>13.690000000000024</v>
      </c>
      <c r="C21" s="20">
        <f t="shared" si="1"/>
        <v>-1</v>
      </c>
      <c r="D21" s="21">
        <f t="shared" si="2"/>
        <v>13.690000000000024</v>
      </c>
    </row>
    <row r="22" spans="1:4" ht="12.75">
      <c r="A22" s="20">
        <f t="shared" si="3"/>
        <v>-7.200000000000006</v>
      </c>
      <c r="B22" s="21">
        <f t="shared" si="0"/>
        <v>12.960000000000022</v>
      </c>
      <c r="C22" s="20">
        <f t="shared" si="1"/>
        <v>-1</v>
      </c>
      <c r="D22" s="21">
        <f t="shared" si="2"/>
        <v>12.960000000000022</v>
      </c>
    </row>
    <row r="23" spans="1:4" ht="12.75">
      <c r="A23" s="20">
        <f t="shared" si="3"/>
        <v>-7.000000000000006</v>
      </c>
      <c r="B23" s="21">
        <f t="shared" si="0"/>
        <v>12.250000000000021</v>
      </c>
      <c r="C23" s="20">
        <f t="shared" si="1"/>
        <v>-1</v>
      </c>
      <c r="D23" s="21">
        <f t="shared" si="2"/>
        <v>12.250000000000021</v>
      </c>
    </row>
    <row r="24" spans="1:4" ht="12.75">
      <c r="A24" s="20">
        <f t="shared" si="3"/>
        <v>-6.800000000000006</v>
      </c>
      <c r="B24" s="21">
        <f t="shared" si="0"/>
        <v>11.56000000000002</v>
      </c>
      <c r="C24" s="20">
        <f t="shared" si="1"/>
        <v>-1</v>
      </c>
      <c r="D24" s="21">
        <f t="shared" si="2"/>
        <v>11.56000000000002</v>
      </c>
    </row>
    <row r="25" spans="1:4" ht="12.75">
      <c r="A25" s="20">
        <f t="shared" si="3"/>
        <v>-6.600000000000006</v>
      </c>
      <c r="B25" s="21">
        <f t="shared" si="0"/>
        <v>10.89000000000002</v>
      </c>
      <c r="C25" s="20">
        <f t="shared" si="1"/>
        <v>-1</v>
      </c>
      <c r="D25" s="21">
        <f t="shared" si="2"/>
        <v>10.89000000000002</v>
      </c>
    </row>
    <row r="26" spans="1:4" ht="12.75">
      <c r="A26" s="20">
        <f t="shared" si="3"/>
        <v>-6.400000000000006</v>
      </c>
      <c r="B26" s="21">
        <f t="shared" si="0"/>
        <v>10.240000000000018</v>
      </c>
      <c r="C26" s="20">
        <f t="shared" si="1"/>
        <v>-1</v>
      </c>
      <c r="D26" s="21">
        <f t="shared" si="2"/>
        <v>10.240000000000018</v>
      </c>
    </row>
    <row r="27" spans="1:4" ht="12.75">
      <c r="A27" s="20">
        <f t="shared" si="3"/>
        <v>-6.2000000000000055</v>
      </c>
      <c r="B27" s="21">
        <f t="shared" si="0"/>
        <v>9.610000000000017</v>
      </c>
      <c r="C27" s="20">
        <f t="shared" si="1"/>
        <v>-1</v>
      </c>
      <c r="D27" s="21">
        <f t="shared" si="2"/>
        <v>9.610000000000017</v>
      </c>
    </row>
    <row r="28" spans="1:4" ht="12.75">
      <c r="A28" s="20">
        <f t="shared" si="3"/>
        <v>-6.000000000000005</v>
      </c>
      <c r="B28" s="21">
        <f t="shared" si="0"/>
        <v>9.000000000000016</v>
      </c>
      <c r="C28" s="20">
        <f t="shared" si="1"/>
        <v>-1</v>
      </c>
      <c r="D28" s="21">
        <f t="shared" si="2"/>
        <v>9.000000000000016</v>
      </c>
    </row>
    <row r="29" spans="1:4" ht="12.75">
      <c r="A29" s="20">
        <f t="shared" si="3"/>
        <v>-5.800000000000005</v>
      </c>
      <c r="B29" s="21">
        <f t="shared" si="0"/>
        <v>8.410000000000014</v>
      </c>
      <c r="C29" s="20">
        <f t="shared" si="1"/>
        <v>-1</v>
      </c>
      <c r="D29" s="21">
        <f t="shared" si="2"/>
        <v>8.410000000000014</v>
      </c>
    </row>
    <row r="30" spans="1:4" ht="12.75">
      <c r="A30" s="20">
        <f t="shared" si="3"/>
        <v>-5.600000000000005</v>
      </c>
      <c r="B30" s="21">
        <f t="shared" si="0"/>
        <v>7.840000000000014</v>
      </c>
      <c r="C30" s="20">
        <f t="shared" si="1"/>
        <v>-1</v>
      </c>
      <c r="D30" s="21">
        <f t="shared" si="2"/>
        <v>7.840000000000014</v>
      </c>
    </row>
    <row r="31" spans="1:4" ht="12.75">
      <c r="A31" s="20">
        <f t="shared" si="3"/>
        <v>-5.400000000000005</v>
      </c>
      <c r="B31" s="21">
        <f t="shared" si="0"/>
        <v>7.290000000000013</v>
      </c>
      <c r="C31" s="20">
        <f t="shared" si="1"/>
        <v>-1</v>
      </c>
      <c r="D31" s="21">
        <f t="shared" si="2"/>
        <v>7.290000000000013</v>
      </c>
    </row>
    <row r="32" spans="1:4" ht="12.75">
      <c r="A32" s="20">
        <f t="shared" si="3"/>
        <v>-5.200000000000005</v>
      </c>
      <c r="B32" s="21">
        <f t="shared" si="0"/>
        <v>6.760000000000012</v>
      </c>
      <c r="C32" s="20">
        <f t="shared" si="1"/>
        <v>-1</v>
      </c>
      <c r="D32" s="21">
        <f t="shared" si="2"/>
        <v>6.760000000000012</v>
      </c>
    </row>
    <row r="33" spans="1:4" ht="12.75">
      <c r="A33" s="20">
        <f t="shared" si="3"/>
        <v>-5.000000000000004</v>
      </c>
      <c r="B33" s="21">
        <f t="shared" si="0"/>
        <v>6.250000000000011</v>
      </c>
      <c r="C33" s="20">
        <f t="shared" si="1"/>
        <v>-1</v>
      </c>
      <c r="D33" s="21">
        <f t="shared" si="2"/>
        <v>6.250000000000011</v>
      </c>
    </row>
    <row r="34" spans="1:4" ht="12.75">
      <c r="A34" s="20">
        <f t="shared" si="3"/>
        <v>-4.800000000000004</v>
      </c>
      <c r="B34" s="21">
        <f t="shared" si="0"/>
        <v>5.7600000000000104</v>
      </c>
      <c r="C34" s="20">
        <f t="shared" si="1"/>
        <v>-1</v>
      </c>
      <c r="D34" s="21">
        <f t="shared" si="2"/>
        <v>5.7600000000000104</v>
      </c>
    </row>
    <row r="35" spans="1:4" ht="12.75">
      <c r="A35" s="20">
        <f t="shared" si="3"/>
        <v>-4.600000000000004</v>
      </c>
      <c r="B35" s="21">
        <f t="shared" si="0"/>
        <v>5.29000000000001</v>
      </c>
      <c r="C35" s="20">
        <f t="shared" si="1"/>
        <v>-1</v>
      </c>
      <c r="D35" s="21">
        <f t="shared" si="2"/>
        <v>5.29000000000001</v>
      </c>
    </row>
    <row r="36" spans="1:4" ht="12.75">
      <c r="A36" s="20">
        <f t="shared" si="3"/>
        <v>-4.400000000000004</v>
      </c>
      <c r="B36" s="21">
        <f t="shared" si="0"/>
        <v>4.840000000000009</v>
      </c>
      <c r="C36" s="20">
        <f t="shared" si="1"/>
        <v>-1</v>
      </c>
      <c r="D36" s="21">
        <f t="shared" si="2"/>
        <v>4.840000000000009</v>
      </c>
    </row>
    <row r="37" spans="1:4" ht="12.75">
      <c r="A37" s="20">
        <f t="shared" si="3"/>
        <v>-4.200000000000004</v>
      </c>
      <c r="B37" s="21">
        <f t="shared" si="0"/>
        <v>4.410000000000008</v>
      </c>
      <c r="C37" s="20">
        <f t="shared" si="1"/>
        <v>-1</v>
      </c>
      <c r="D37" s="21">
        <f t="shared" si="2"/>
        <v>4.410000000000008</v>
      </c>
    </row>
    <row r="38" spans="1:4" ht="12.75">
      <c r="A38" s="20">
        <f t="shared" si="3"/>
        <v>-4.0000000000000036</v>
      </c>
      <c r="B38" s="21">
        <f t="shared" si="0"/>
        <v>4.000000000000007</v>
      </c>
      <c r="C38" s="20">
        <f t="shared" si="1"/>
        <v>-1</v>
      </c>
      <c r="D38" s="21">
        <f t="shared" si="2"/>
        <v>4.000000000000007</v>
      </c>
    </row>
    <row r="39" spans="1:4" ht="12.75">
      <c r="A39" s="20">
        <f t="shared" si="3"/>
        <v>-3.8000000000000034</v>
      </c>
      <c r="B39" s="21">
        <f t="shared" si="0"/>
        <v>3.6100000000000065</v>
      </c>
      <c r="C39" s="20">
        <f t="shared" si="1"/>
        <v>-1</v>
      </c>
      <c r="D39" s="21">
        <f t="shared" si="2"/>
        <v>3.6100000000000065</v>
      </c>
    </row>
    <row r="40" spans="1:4" ht="12.75">
      <c r="A40" s="20">
        <f t="shared" si="3"/>
        <v>-3.600000000000003</v>
      </c>
      <c r="B40" s="21">
        <f t="shared" si="0"/>
        <v>3.2400000000000055</v>
      </c>
      <c r="C40" s="20">
        <f t="shared" si="1"/>
        <v>-1</v>
      </c>
      <c r="D40" s="21">
        <f t="shared" si="2"/>
        <v>3.2400000000000055</v>
      </c>
    </row>
    <row r="41" spans="1:4" ht="12.75">
      <c r="A41" s="20">
        <f t="shared" si="3"/>
        <v>-3.400000000000003</v>
      </c>
      <c r="B41" s="21">
        <f t="shared" si="0"/>
        <v>2.890000000000005</v>
      </c>
      <c r="C41" s="20">
        <f t="shared" si="1"/>
        <v>-1</v>
      </c>
      <c r="D41" s="21">
        <f t="shared" si="2"/>
        <v>2.890000000000005</v>
      </c>
    </row>
    <row r="42" spans="1:4" ht="12.75">
      <c r="A42" s="20">
        <f t="shared" si="3"/>
        <v>-3.200000000000003</v>
      </c>
      <c r="B42" s="21">
        <f t="shared" si="0"/>
        <v>2.5600000000000045</v>
      </c>
      <c r="C42" s="20">
        <f t="shared" si="1"/>
        <v>-1</v>
      </c>
      <c r="D42" s="21">
        <f t="shared" si="2"/>
        <v>2.5600000000000045</v>
      </c>
    </row>
    <row r="43" spans="1:4" ht="12.75">
      <c r="A43" s="20">
        <f t="shared" si="3"/>
        <v>-3.0000000000000027</v>
      </c>
      <c r="B43" s="21">
        <f t="shared" si="0"/>
        <v>2.250000000000004</v>
      </c>
      <c r="C43" s="20">
        <f t="shared" si="1"/>
        <v>-1</v>
      </c>
      <c r="D43" s="21">
        <f t="shared" si="2"/>
        <v>2.250000000000004</v>
      </c>
    </row>
    <row r="44" spans="1:4" ht="12.75">
      <c r="A44" s="20">
        <f t="shared" si="3"/>
        <v>-2.8000000000000025</v>
      </c>
      <c r="B44" s="21">
        <f t="shared" si="0"/>
        <v>1.9600000000000035</v>
      </c>
      <c r="C44" s="20">
        <f t="shared" si="1"/>
        <v>-1</v>
      </c>
      <c r="D44" s="21">
        <f t="shared" si="2"/>
        <v>1.9600000000000035</v>
      </c>
    </row>
    <row r="45" spans="1:4" ht="12.75">
      <c r="A45" s="20">
        <f t="shared" si="3"/>
        <v>-2.6000000000000023</v>
      </c>
      <c r="B45" s="21">
        <f t="shared" si="0"/>
        <v>1.690000000000003</v>
      </c>
      <c r="C45" s="20">
        <f t="shared" si="1"/>
        <v>-1</v>
      </c>
      <c r="D45" s="21">
        <f t="shared" si="2"/>
        <v>1.690000000000003</v>
      </c>
    </row>
    <row r="46" spans="1:4" ht="12.75">
      <c r="A46" s="20">
        <f t="shared" si="3"/>
        <v>-2.400000000000002</v>
      </c>
      <c r="B46" s="21">
        <f t="shared" si="0"/>
        <v>1.4400000000000026</v>
      </c>
      <c r="C46" s="20">
        <f t="shared" si="1"/>
        <v>-1</v>
      </c>
      <c r="D46" s="21">
        <f t="shared" si="2"/>
        <v>1.4400000000000026</v>
      </c>
    </row>
    <row r="47" spans="1:4" ht="12.75">
      <c r="A47" s="20">
        <f t="shared" si="3"/>
        <v>-2.200000000000002</v>
      </c>
      <c r="B47" s="21">
        <f t="shared" si="0"/>
        <v>1.2100000000000022</v>
      </c>
      <c r="C47" s="20">
        <f t="shared" si="1"/>
        <v>-1</v>
      </c>
      <c r="D47" s="21">
        <f t="shared" si="2"/>
        <v>1.2100000000000022</v>
      </c>
    </row>
    <row r="48" spans="1:4" ht="12.75">
      <c r="A48" s="20">
        <f t="shared" si="3"/>
        <v>-2.0000000000000018</v>
      </c>
      <c r="B48" s="21">
        <f t="shared" si="0"/>
        <v>1.0000000000000018</v>
      </c>
      <c r="C48" s="20">
        <f t="shared" si="1"/>
        <v>-1</v>
      </c>
      <c r="D48" s="21">
        <f t="shared" si="2"/>
        <v>1.0000000000000018</v>
      </c>
    </row>
    <row r="49" spans="1:4" ht="12.75">
      <c r="A49" s="20">
        <f t="shared" si="3"/>
        <v>-1.8000000000000018</v>
      </c>
      <c r="B49" s="21">
        <f t="shared" si="0"/>
        <v>0.8100000000000016</v>
      </c>
      <c r="C49" s="20">
        <f t="shared" si="1"/>
        <v>-1</v>
      </c>
      <c r="D49" s="21">
        <f t="shared" si="2"/>
        <v>0.8100000000000016</v>
      </c>
    </row>
    <row r="50" spans="1:4" ht="12.75">
      <c r="A50" s="20">
        <f t="shared" si="3"/>
        <v>-1.6000000000000019</v>
      </c>
      <c r="B50" s="21">
        <f t="shared" si="0"/>
        <v>0.6400000000000015</v>
      </c>
      <c r="C50" s="20">
        <f t="shared" si="1"/>
        <v>-1</v>
      </c>
      <c r="D50" s="21">
        <f t="shared" si="2"/>
        <v>0.6400000000000015</v>
      </c>
    </row>
    <row r="51" spans="1:4" ht="12.75">
      <c r="A51" s="20">
        <f t="shared" si="3"/>
        <v>-1.400000000000002</v>
      </c>
      <c r="B51" s="21">
        <f t="shared" si="0"/>
        <v>0.4900000000000013</v>
      </c>
      <c r="C51" s="20">
        <f t="shared" si="1"/>
        <v>-1</v>
      </c>
      <c r="D51" s="21">
        <f t="shared" si="2"/>
        <v>0.4900000000000013</v>
      </c>
    </row>
    <row r="52" spans="1:4" ht="12.75">
      <c r="A52" s="20">
        <f t="shared" si="3"/>
        <v>-1.200000000000002</v>
      </c>
      <c r="B52" s="21">
        <f t="shared" si="0"/>
        <v>0.36000000000000115</v>
      </c>
      <c r="C52" s="20">
        <f t="shared" si="1"/>
        <v>-1</v>
      </c>
      <c r="D52" s="21">
        <f t="shared" si="2"/>
        <v>0.36000000000000115</v>
      </c>
    </row>
    <row r="53" spans="1:4" ht="12.75">
      <c r="A53" s="20">
        <f t="shared" si="3"/>
        <v>-1.000000000000002</v>
      </c>
      <c r="B53" s="21">
        <f t="shared" si="0"/>
        <v>0.250000000000001</v>
      </c>
      <c r="C53" s="20">
        <f t="shared" si="1"/>
        <v>-1</v>
      </c>
      <c r="D53" s="21">
        <f t="shared" si="2"/>
        <v>0.250000000000001</v>
      </c>
    </row>
    <row r="54" spans="1:4" ht="12.75">
      <c r="A54" s="20">
        <f t="shared" si="3"/>
        <v>-0.800000000000002</v>
      </c>
      <c r="B54" s="21">
        <f t="shared" si="0"/>
        <v>0.1600000000000008</v>
      </c>
      <c r="C54" s="20">
        <f t="shared" si="1"/>
        <v>-1</v>
      </c>
      <c r="D54" s="21">
        <f t="shared" si="2"/>
        <v>0.1600000000000008</v>
      </c>
    </row>
    <row r="55" spans="1:4" ht="12.75">
      <c r="A55" s="20">
        <f t="shared" si="3"/>
        <v>-0.6000000000000021</v>
      </c>
      <c r="B55" s="21">
        <f t="shared" si="0"/>
        <v>0.09000000000000062</v>
      </c>
      <c r="C55" s="20">
        <f t="shared" si="1"/>
        <v>-1</v>
      </c>
      <c r="D55" s="21">
        <f t="shared" si="2"/>
        <v>0.09000000000000062</v>
      </c>
    </row>
    <row r="56" spans="1:4" ht="12.75">
      <c r="A56" s="20">
        <f t="shared" si="3"/>
        <v>-0.4000000000000021</v>
      </c>
      <c r="B56" s="21">
        <f t="shared" si="0"/>
        <v>0.04000000000000042</v>
      </c>
      <c r="C56" s="20">
        <f t="shared" si="1"/>
        <v>-1</v>
      </c>
      <c r="D56" s="21">
        <f t="shared" si="2"/>
        <v>0.04000000000000042</v>
      </c>
    </row>
    <row r="57" spans="1:4" ht="12.75">
      <c r="A57" s="20">
        <f t="shared" si="3"/>
        <v>-0.20000000000000207</v>
      </c>
      <c r="B57" s="21">
        <f t="shared" si="0"/>
        <v>0.010000000000000207</v>
      </c>
      <c r="C57" s="20">
        <f t="shared" si="1"/>
        <v>-1</v>
      </c>
      <c r="D57" s="21">
        <f t="shared" si="2"/>
        <v>0.010000000000000207</v>
      </c>
    </row>
    <row r="58" spans="1:4" ht="12.75">
      <c r="A58" s="20">
        <f t="shared" si="3"/>
        <v>-2.0539125955565396E-15</v>
      </c>
      <c r="B58" s="21">
        <f t="shared" si="0"/>
        <v>1.0546392375464504E-30</v>
      </c>
      <c r="C58" s="20">
        <f t="shared" si="1"/>
        <v>-1</v>
      </c>
      <c r="D58" s="21">
        <f t="shared" si="2"/>
        <v>1.0546392375464504E-30</v>
      </c>
    </row>
    <row r="59" spans="1:4" ht="12.75">
      <c r="A59" s="20">
        <f t="shared" si="3"/>
        <v>0.19999999999999796</v>
      </c>
      <c r="B59" s="21">
        <f t="shared" si="0"/>
        <v>0.009999999999999796</v>
      </c>
      <c r="C59" s="20">
        <f t="shared" si="1"/>
        <v>-1</v>
      </c>
      <c r="D59" s="21">
        <f t="shared" si="2"/>
        <v>0.009999999999999796</v>
      </c>
    </row>
    <row r="60" spans="1:4" ht="12.75">
      <c r="A60" s="20">
        <f t="shared" si="3"/>
        <v>0.39999999999999797</v>
      </c>
      <c r="B60" s="21">
        <f t="shared" si="0"/>
        <v>0.03999999999999959</v>
      </c>
      <c r="C60" s="20">
        <f t="shared" si="1"/>
        <v>-1</v>
      </c>
      <c r="D60" s="21">
        <f t="shared" si="2"/>
        <v>0.03999999999999959</v>
      </c>
    </row>
    <row r="61" spans="1:4" ht="12.75">
      <c r="A61" s="20">
        <f t="shared" si="3"/>
        <v>0.599999999999998</v>
      </c>
      <c r="B61" s="21">
        <f t="shared" si="0"/>
        <v>0.0899999999999994</v>
      </c>
      <c r="C61" s="20">
        <f t="shared" si="1"/>
        <v>-1</v>
      </c>
      <c r="D61" s="21">
        <f t="shared" si="2"/>
        <v>0.0899999999999994</v>
      </c>
    </row>
    <row r="62" spans="1:4" ht="12.75">
      <c r="A62" s="20">
        <f t="shared" si="3"/>
        <v>0.799999999999998</v>
      </c>
      <c r="B62" s="21">
        <f t="shared" si="0"/>
        <v>0.15999999999999923</v>
      </c>
      <c r="C62" s="20">
        <f t="shared" si="1"/>
        <v>-1</v>
      </c>
      <c r="D62" s="21">
        <f t="shared" si="2"/>
        <v>0.15999999999999923</v>
      </c>
    </row>
    <row r="63" spans="1:4" ht="12.75">
      <c r="A63" s="20">
        <f t="shared" si="3"/>
        <v>0.999999999999998</v>
      </c>
      <c r="B63" s="21">
        <f t="shared" si="0"/>
        <v>0.249999999999999</v>
      </c>
      <c r="C63" s="20">
        <f t="shared" si="1"/>
        <v>-1</v>
      </c>
      <c r="D63" s="21">
        <f t="shared" si="2"/>
        <v>0.249999999999999</v>
      </c>
    </row>
    <row r="64" spans="1:4" ht="12.75">
      <c r="A64" s="20">
        <f t="shared" si="3"/>
        <v>1.199999999999998</v>
      </c>
      <c r="B64" s="21">
        <f t="shared" si="0"/>
        <v>0.35999999999999877</v>
      </c>
      <c r="C64" s="20">
        <f t="shared" si="1"/>
        <v>-1</v>
      </c>
      <c r="D64" s="21">
        <f t="shared" si="2"/>
        <v>0.35999999999999877</v>
      </c>
    </row>
    <row r="65" spans="1:4" ht="12.75">
      <c r="A65" s="20">
        <f t="shared" si="3"/>
        <v>1.399999999999998</v>
      </c>
      <c r="B65" s="21">
        <f t="shared" si="0"/>
        <v>0.48999999999999855</v>
      </c>
      <c r="C65" s="20">
        <f t="shared" si="1"/>
        <v>-1</v>
      </c>
      <c r="D65" s="21">
        <f t="shared" si="2"/>
        <v>0.48999999999999855</v>
      </c>
    </row>
    <row r="66" spans="1:4" ht="12.75">
      <c r="A66" s="20">
        <f t="shared" si="3"/>
        <v>1.5999999999999979</v>
      </c>
      <c r="B66" s="21">
        <f t="shared" si="0"/>
        <v>0.6399999999999983</v>
      </c>
      <c r="C66" s="20">
        <f t="shared" si="1"/>
        <v>-1</v>
      </c>
      <c r="D66" s="21">
        <f t="shared" si="2"/>
        <v>0.6399999999999983</v>
      </c>
    </row>
    <row r="67" spans="1:4" ht="12.75">
      <c r="A67" s="20">
        <f t="shared" si="3"/>
        <v>1.7999999999999978</v>
      </c>
      <c r="B67" s="21">
        <f t="shared" si="0"/>
        <v>0.809999999999998</v>
      </c>
      <c r="C67" s="20">
        <f t="shared" si="1"/>
        <v>-1</v>
      </c>
      <c r="D67" s="21">
        <f t="shared" si="2"/>
        <v>0.809999999999998</v>
      </c>
    </row>
    <row r="68" spans="1:4" ht="12.75">
      <c r="A68" s="20">
        <f t="shared" si="3"/>
        <v>1.9999999999999978</v>
      </c>
      <c r="B68" s="21">
        <f t="shared" si="0"/>
        <v>0.9999999999999978</v>
      </c>
      <c r="C68" s="20">
        <f t="shared" si="1"/>
        <v>-1</v>
      </c>
      <c r="D68" s="21">
        <f t="shared" si="2"/>
        <v>0.9999999999999978</v>
      </c>
    </row>
    <row r="69" spans="1:4" ht="12.75">
      <c r="A69" s="20">
        <f t="shared" si="3"/>
        <v>2.199999999999998</v>
      </c>
      <c r="B69" s="21">
        <f t="shared" si="0"/>
        <v>1.2099999999999977</v>
      </c>
      <c r="C69" s="20">
        <f t="shared" si="1"/>
        <v>-1</v>
      </c>
      <c r="D69" s="21">
        <f t="shared" si="2"/>
        <v>1.2099999999999977</v>
      </c>
    </row>
    <row r="70" spans="1:4" ht="12.75">
      <c r="A70" s="20">
        <f t="shared" si="3"/>
        <v>2.399999999999998</v>
      </c>
      <c r="B70" s="21">
        <f t="shared" si="0"/>
        <v>1.4399999999999977</v>
      </c>
      <c r="C70" s="20">
        <f t="shared" si="1"/>
        <v>-1</v>
      </c>
      <c r="D70" s="21">
        <f t="shared" si="2"/>
        <v>1.4399999999999977</v>
      </c>
    </row>
    <row r="71" spans="1:4" ht="12.75">
      <c r="A71" s="20">
        <f t="shared" si="3"/>
        <v>2.5999999999999983</v>
      </c>
      <c r="B71" s="21">
        <f t="shared" si="0"/>
        <v>1.6899999999999977</v>
      </c>
      <c r="C71" s="20">
        <f t="shared" si="1"/>
        <v>-1</v>
      </c>
      <c r="D71" s="21">
        <f t="shared" si="2"/>
        <v>1.6899999999999977</v>
      </c>
    </row>
    <row r="72" spans="1:4" ht="12.75">
      <c r="A72" s="20">
        <f t="shared" si="3"/>
        <v>2.7999999999999985</v>
      </c>
      <c r="B72" s="21">
        <f t="shared" si="0"/>
        <v>1.959999999999998</v>
      </c>
      <c r="C72" s="20">
        <f t="shared" si="1"/>
        <v>-1</v>
      </c>
      <c r="D72" s="21">
        <f t="shared" si="2"/>
        <v>1.959999999999998</v>
      </c>
    </row>
    <row r="73" spans="1:4" ht="12.75">
      <c r="A73" s="20">
        <f t="shared" si="3"/>
        <v>2.9999999999999987</v>
      </c>
      <c r="B73" s="21">
        <f aca="true" t="shared" si="4" ref="B73:B109">IF(d=0,0,A73^2/(4*d))</f>
        <v>2.2499999999999982</v>
      </c>
      <c r="C73" s="20">
        <f aca="true" t="shared" si="5" ref="C73:C108">-d</f>
        <v>-1</v>
      </c>
      <c r="D73" s="21">
        <f aca="true" t="shared" si="6" ref="D73:D108">ABS(B73)</f>
        <v>2.2499999999999982</v>
      </c>
    </row>
    <row r="74" spans="1:4" ht="12.75">
      <c r="A74" s="20">
        <f aca="true" t="shared" si="7" ref="A74:A108">IF(d=0,0,A73+k)</f>
        <v>3.199999999999999</v>
      </c>
      <c r="B74" s="21">
        <f t="shared" si="4"/>
        <v>2.5599999999999983</v>
      </c>
      <c r="C74" s="20">
        <f t="shared" si="5"/>
        <v>-1</v>
      </c>
      <c r="D74" s="21">
        <f t="shared" si="6"/>
        <v>2.5599999999999983</v>
      </c>
    </row>
    <row r="75" spans="1:4" ht="12.75">
      <c r="A75" s="20">
        <f t="shared" si="7"/>
        <v>3.399999999999999</v>
      </c>
      <c r="B75" s="21">
        <f t="shared" si="4"/>
        <v>2.8899999999999983</v>
      </c>
      <c r="C75" s="20">
        <f t="shared" si="5"/>
        <v>-1</v>
      </c>
      <c r="D75" s="21">
        <f t="shared" si="6"/>
        <v>2.8899999999999983</v>
      </c>
    </row>
    <row r="76" spans="1:4" ht="12.75">
      <c r="A76" s="20">
        <f t="shared" si="7"/>
        <v>3.599999999999999</v>
      </c>
      <c r="B76" s="21">
        <f t="shared" si="4"/>
        <v>3.2399999999999984</v>
      </c>
      <c r="C76" s="20">
        <f t="shared" si="5"/>
        <v>-1</v>
      </c>
      <c r="D76" s="21">
        <f t="shared" si="6"/>
        <v>3.2399999999999984</v>
      </c>
    </row>
    <row r="77" spans="1:4" ht="12.75">
      <c r="A77" s="20">
        <f t="shared" si="7"/>
        <v>3.7999999999999994</v>
      </c>
      <c r="B77" s="21">
        <f t="shared" si="4"/>
        <v>3.609999999999999</v>
      </c>
      <c r="C77" s="20">
        <f t="shared" si="5"/>
        <v>-1</v>
      </c>
      <c r="D77" s="21">
        <f t="shared" si="6"/>
        <v>3.609999999999999</v>
      </c>
    </row>
    <row r="78" spans="1:4" ht="12.75">
      <c r="A78" s="20">
        <f t="shared" si="7"/>
        <v>3.9999999999999996</v>
      </c>
      <c r="B78" s="21">
        <f t="shared" si="4"/>
        <v>3.999999999999999</v>
      </c>
      <c r="C78" s="20">
        <f t="shared" si="5"/>
        <v>-1</v>
      </c>
      <c r="D78" s="21">
        <f t="shared" si="6"/>
        <v>3.999999999999999</v>
      </c>
    </row>
    <row r="79" spans="1:4" ht="12.75">
      <c r="A79" s="20">
        <f t="shared" si="7"/>
        <v>4.199999999999999</v>
      </c>
      <c r="B79" s="21">
        <f t="shared" si="4"/>
        <v>4.409999999999998</v>
      </c>
      <c r="C79" s="20">
        <f t="shared" si="5"/>
        <v>-1</v>
      </c>
      <c r="D79" s="21">
        <f t="shared" si="6"/>
        <v>4.409999999999998</v>
      </c>
    </row>
    <row r="80" spans="1:4" ht="12.75">
      <c r="A80" s="20">
        <f t="shared" si="7"/>
        <v>4.3999999999999995</v>
      </c>
      <c r="B80" s="21">
        <f t="shared" si="4"/>
        <v>4.839999999999999</v>
      </c>
      <c r="C80" s="20">
        <f t="shared" si="5"/>
        <v>-1</v>
      </c>
      <c r="D80" s="21">
        <f t="shared" si="6"/>
        <v>4.839999999999999</v>
      </c>
    </row>
    <row r="81" spans="1:4" ht="12.75">
      <c r="A81" s="20">
        <f t="shared" si="7"/>
        <v>4.6</v>
      </c>
      <c r="B81" s="21">
        <f t="shared" si="4"/>
        <v>5.289999999999999</v>
      </c>
      <c r="C81" s="20">
        <f t="shared" si="5"/>
        <v>-1</v>
      </c>
      <c r="D81" s="21">
        <f t="shared" si="6"/>
        <v>5.289999999999999</v>
      </c>
    </row>
    <row r="82" spans="1:4" ht="12.75">
      <c r="A82" s="20">
        <f t="shared" si="7"/>
        <v>4.8</v>
      </c>
      <c r="B82" s="21">
        <f t="shared" si="4"/>
        <v>5.76</v>
      </c>
      <c r="C82" s="20">
        <f t="shared" si="5"/>
        <v>-1</v>
      </c>
      <c r="D82" s="21">
        <f t="shared" si="6"/>
        <v>5.76</v>
      </c>
    </row>
    <row r="83" spans="1:4" ht="12.75">
      <c r="A83" s="20">
        <f t="shared" si="7"/>
        <v>5</v>
      </c>
      <c r="B83" s="21">
        <f t="shared" si="4"/>
        <v>6.25</v>
      </c>
      <c r="C83" s="20">
        <f t="shared" si="5"/>
        <v>-1</v>
      </c>
      <c r="D83" s="21">
        <f t="shared" si="6"/>
        <v>6.25</v>
      </c>
    </row>
    <row r="84" spans="1:4" ht="12.75">
      <c r="A84" s="20">
        <f t="shared" si="7"/>
        <v>5.2</v>
      </c>
      <c r="B84" s="21">
        <f t="shared" si="4"/>
        <v>6.760000000000001</v>
      </c>
      <c r="C84" s="20">
        <f t="shared" si="5"/>
        <v>-1</v>
      </c>
      <c r="D84" s="21">
        <f t="shared" si="6"/>
        <v>6.760000000000001</v>
      </c>
    </row>
    <row r="85" spans="1:4" ht="12.75">
      <c r="A85" s="20">
        <f t="shared" si="7"/>
        <v>5.4</v>
      </c>
      <c r="B85" s="21">
        <f t="shared" si="4"/>
        <v>7.290000000000001</v>
      </c>
      <c r="C85" s="20">
        <f t="shared" si="5"/>
        <v>-1</v>
      </c>
      <c r="D85" s="21">
        <f t="shared" si="6"/>
        <v>7.290000000000001</v>
      </c>
    </row>
    <row r="86" spans="1:4" ht="12.75">
      <c r="A86" s="20">
        <f t="shared" si="7"/>
        <v>5.6000000000000005</v>
      </c>
      <c r="B86" s="21">
        <f t="shared" si="4"/>
        <v>7.840000000000002</v>
      </c>
      <c r="C86" s="20">
        <f t="shared" si="5"/>
        <v>-1</v>
      </c>
      <c r="D86" s="21">
        <f t="shared" si="6"/>
        <v>7.840000000000002</v>
      </c>
    </row>
    <row r="87" spans="1:4" ht="12.75">
      <c r="A87" s="20">
        <f t="shared" si="7"/>
        <v>5.800000000000001</v>
      </c>
      <c r="B87" s="21">
        <f t="shared" si="4"/>
        <v>8.410000000000002</v>
      </c>
      <c r="C87" s="20">
        <f t="shared" si="5"/>
        <v>-1</v>
      </c>
      <c r="D87" s="21">
        <f t="shared" si="6"/>
        <v>8.410000000000002</v>
      </c>
    </row>
    <row r="88" spans="1:4" ht="12.75">
      <c r="A88" s="20">
        <f t="shared" si="7"/>
        <v>6.000000000000001</v>
      </c>
      <c r="B88" s="21">
        <f t="shared" si="4"/>
        <v>9.000000000000004</v>
      </c>
      <c r="C88" s="20">
        <f t="shared" si="5"/>
        <v>-1</v>
      </c>
      <c r="D88" s="21">
        <f t="shared" si="6"/>
        <v>9.000000000000004</v>
      </c>
    </row>
    <row r="89" spans="1:4" ht="12.75">
      <c r="A89" s="20">
        <f t="shared" si="7"/>
        <v>6.200000000000001</v>
      </c>
      <c r="B89" s="21">
        <f t="shared" si="4"/>
        <v>9.610000000000003</v>
      </c>
      <c r="C89" s="20">
        <f t="shared" si="5"/>
        <v>-1</v>
      </c>
      <c r="D89" s="21">
        <f t="shared" si="6"/>
        <v>9.610000000000003</v>
      </c>
    </row>
    <row r="90" spans="1:4" ht="12.75">
      <c r="A90" s="20">
        <f t="shared" si="7"/>
        <v>6.400000000000001</v>
      </c>
      <c r="B90" s="21">
        <f t="shared" si="4"/>
        <v>10.240000000000004</v>
      </c>
      <c r="C90" s="20">
        <f t="shared" si="5"/>
        <v>-1</v>
      </c>
      <c r="D90" s="21">
        <f t="shared" si="6"/>
        <v>10.240000000000004</v>
      </c>
    </row>
    <row r="91" spans="1:4" ht="12.75">
      <c r="A91" s="20">
        <f t="shared" si="7"/>
        <v>6.600000000000001</v>
      </c>
      <c r="B91" s="21">
        <f t="shared" si="4"/>
        <v>10.890000000000004</v>
      </c>
      <c r="C91" s="20">
        <f t="shared" si="5"/>
        <v>-1</v>
      </c>
      <c r="D91" s="21">
        <f t="shared" si="6"/>
        <v>10.890000000000004</v>
      </c>
    </row>
    <row r="92" spans="1:4" ht="12.75">
      <c r="A92" s="20">
        <f t="shared" si="7"/>
        <v>6.800000000000002</v>
      </c>
      <c r="B92" s="21">
        <f t="shared" si="4"/>
        <v>11.560000000000006</v>
      </c>
      <c r="C92" s="20">
        <f t="shared" si="5"/>
        <v>-1</v>
      </c>
      <c r="D92" s="21">
        <f t="shared" si="6"/>
        <v>11.560000000000006</v>
      </c>
    </row>
    <row r="93" spans="1:4" ht="12.75">
      <c r="A93" s="20">
        <f t="shared" si="7"/>
        <v>7.000000000000002</v>
      </c>
      <c r="B93" s="21">
        <f t="shared" si="4"/>
        <v>12.250000000000007</v>
      </c>
      <c r="C93" s="20">
        <f t="shared" si="5"/>
        <v>-1</v>
      </c>
      <c r="D93" s="21">
        <f t="shared" si="6"/>
        <v>12.250000000000007</v>
      </c>
    </row>
    <row r="94" spans="1:4" ht="12.75">
      <c r="A94" s="20">
        <f t="shared" si="7"/>
        <v>7.200000000000002</v>
      </c>
      <c r="B94" s="21">
        <f t="shared" si="4"/>
        <v>12.960000000000006</v>
      </c>
      <c r="C94" s="20">
        <f t="shared" si="5"/>
        <v>-1</v>
      </c>
      <c r="D94" s="21">
        <f t="shared" si="6"/>
        <v>12.960000000000006</v>
      </c>
    </row>
    <row r="95" spans="1:4" ht="12.75">
      <c r="A95" s="20">
        <f t="shared" si="7"/>
        <v>7.400000000000002</v>
      </c>
      <c r="B95" s="21">
        <f t="shared" si="4"/>
        <v>13.690000000000008</v>
      </c>
      <c r="C95" s="20">
        <f t="shared" si="5"/>
        <v>-1</v>
      </c>
      <c r="D95" s="21">
        <f t="shared" si="6"/>
        <v>13.690000000000008</v>
      </c>
    </row>
    <row r="96" spans="1:4" ht="12.75">
      <c r="A96" s="20">
        <f t="shared" si="7"/>
        <v>7.600000000000002</v>
      </c>
      <c r="B96" s="21">
        <f t="shared" si="4"/>
        <v>14.440000000000008</v>
      </c>
      <c r="C96" s="20">
        <f t="shared" si="5"/>
        <v>-1</v>
      </c>
      <c r="D96" s="21">
        <f t="shared" si="6"/>
        <v>14.440000000000008</v>
      </c>
    </row>
    <row r="97" spans="1:4" ht="12.75">
      <c r="A97" s="20">
        <f t="shared" si="7"/>
        <v>7.8000000000000025</v>
      </c>
      <c r="B97" s="21">
        <f t="shared" si="4"/>
        <v>15.21000000000001</v>
      </c>
      <c r="C97" s="20">
        <f t="shared" si="5"/>
        <v>-1</v>
      </c>
      <c r="D97" s="21">
        <f t="shared" si="6"/>
        <v>15.21000000000001</v>
      </c>
    </row>
    <row r="98" spans="1:4" ht="12.75">
      <c r="A98" s="20">
        <f t="shared" si="7"/>
        <v>8.000000000000002</v>
      </c>
      <c r="B98" s="21">
        <f t="shared" si="4"/>
        <v>16.000000000000007</v>
      </c>
      <c r="C98" s="20">
        <f t="shared" si="5"/>
        <v>-1</v>
      </c>
      <c r="D98" s="21">
        <f t="shared" si="6"/>
        <v>16.000000000000007</v>
      </c>
    </row>
    <row r="99" spans="1:4" ht="12.75">
      <c r="A99" s="20">
        <f t="shared" si="7"/>
        <v>8.200000000000001</v>
      </c>
      <c r="B99" s="21">
        <f t="shared" si="4"/>
        <v>16.810000000000006</v>
      </c>
      <c r="C99" s="20">
        <f t="shared" si="5"/>
        <v>-1</v>
      </c>
      <c r="D99" s="21">
        <f t="shared" si="6"/>
        <v>16.810000000000006</v>
      </c>
    </row>
    <row r="100" spans="1:4" ht="12.75">
      <c r="A100" s="20">
        <f t="shared" si="7"/>
        <v>8.4</v>
      </c>
      <c r="B100" s="21">
        <f t="shared" si="4"/>
        <v>17.64</v>
      </c>
      <c r="C100" s="20">
        <f t="shared" si="5"/>
        <v>-1</v>
      </c>
      <c r="D100" s="21">
        <f t="shared" si="6"/>
        <v>17.64</v>
      </c>
    </row>
    <row r="101" spans="1:4" ht="12.75">
      <c r="A101" s="20">
        <f t="shared" si="7"/>
        <v>8.6</v>
      </c>
      <c r="B101" s="21">
        <f t="shared" si="4"/>
        <v>18.49</v>
      </c>
      <c r="C101" s="20">
        <f t="shared" si="5"/>
        <v>-1</v>
      </c>
      <c r="D101" s="21">
        <f t="shared" si="6"/>
        <v>18.49</v>
      </c>
    </row>
    <row r="102" spans="1:4" ht="12.75">
      <c r="A102" s="20">
        <f t="shared" si="7"/>
        <v>8.799999999999999</v>
      </c>
      <c r="B102" s="21">
        <f t="shared" si="4"/>
        <v>19.359999999999996</v>
      </c>
      <c r="C102" s="20">
        <f t="shared" si="5"/>
        <v>-1</v>
      </c>
      <c r="D102" s="21">
        <f t="shared" si="6"/>
        <v>19.359999999999996</v>
      </c>
    </row>
    <row r="103" spans="1:4" ht="12.75">
      <c r="A103" s="20">
        <f t="shared" si="7"/>
        <v>8.999999999999998</v>
      </c>
      <c r="B103" s="21">
        <f t="shared" si="4"/>
        <v>20.249999999999993</v>
      </c>
      <c r="C103" s="20">
        <f t="shared" si="5"/>
        <v>-1</v>
      </c>
      <c r="D103" s="21">
        <f t="shared" si="6"/>
        <v>20.249999999999993</v>
      </c>
    </row>
    <row r="104" spans="1:4" ht="12.75">
      <c r="A104" s="20">
        <f t="shared" si="7"/>
        <v>9.199999999999998</v>
      </c>
      <c r="B104" s="21">
        <f t="shared" si="4"/>
        <v>21.15999999999999</v>
      </c>
      <c r="C104" s="20">
        <f t="shared" si="5"/>
        <v>-1</v>
      </c>
      <c r="D104" s="21">
        <f t="shared" si="6"/>
        <v>21.15999999999999</v>
      </c>
    </row>
    <row r="105" spans="1:4" ht="12.75">
      <c r="A105" s="20">
        <f t="shared" si="7"/>
        <v>9.399999999999997</v>
      </c>
      <c r="B105" s="21">
        <f t="shared" si="4"/>
        <v>22.089999999999986</v>
      </c>
      <c r="C105" s="20">
        <f t="shared" si="5"/>
        <v>-1</v>
      </c>
      <c r="D105" s="21">
        <f t="shared" si="6"/>
        <v>22.089999999999986</v>
      </c>
    </row>
    <row r="106" spans="1:4" ht="12.75">
      <c r="A106" s="20">
        <f t="shared" si="7"/>
        <v>9.599999999999996</v>
      </c>
      <c r="B106" s="21">
        <f t="shared" si="4"/>
        <v>23.03999999999998</v>
      </c>
      <c r="C106" s="20">
        <f t="shared" si="5"/>
        <v>-1</v>
      </c>
      <c r="D106" s="21">
        <f t="shared" si="6"/>
        <v>23.03999999999998</v>
      </c>
    </row>
    <row r="107" spans="1:4" ht="12.75">
      <c r="A107" s="20">
        <f t="shared" si="7"/>
        <v>9.799999999999995</v>
      </c>
      <c r="B107" s="21">
        <f t="shared" si="4"/>
        <v>24.009999999999977</v>
      </c>
      <c r="C107" s="20">
        <f t="shared" si="5"/>
        <v>-1</v>
      </c>
      <c r="D107" s="21">
        <f t="shared" si="6"/>
        <v>24.009999999999977</v>
      </c>
    </row>
    <row r="108" spans="1:4" ht="12.75">
      <c r="A108" s="20">
        <f t="shared" si="7"/>
        <v>9.999999999999995</v>
      </c>
      <c r="B108" s="21">
        <f t="shared" si="4"/>
        <v>24.99999999999997</v>
      </c>
      <c r="C108" s="20">
        <f t="shared" si="5"/>
        <v>-1</v>
      </c>
      <c r="D108" s="21">
        <f t="shared" si="6"/>
        <v>24.99999999999997</v>
      </c>
    </row>
    <row r="109" spans="1:4" ht="12.75">
      <c r="A109" s="20">
        <f>SQRT(40*ABS(d))</f>
        <v>6.324555320336759</v>
      </c>
      <c r="B109" s="21">
        <f t="shared" si="4"/>
        <v>10.000000000000002</v>
      </c>
      <c r="D109" s="21"/>
    </row>
    <row r="110" spans="1:4" ht="12.75">
      <c r="A110" s="20">
        <v>0</v>
      </c>
      <c r="B110" s="21">
        <f>d</f>
        <v>1</v>
      </c>
      <c r="D110" s="21">
        <f>IF(A109&gt;10,10,A109)</f>
        <v>6.324555320336759</v>
      </c>
    </row>
    <row r="111" spans="1:2" ht="12.75">
      <c r="A111" s="20">
        <f>IF(d=0,0,$I$11)</f>
        <v>4.275444679663246</v>
      </c>
      <c r="B111" s="21">
        <f>IF(d=0,0,A111^2/(4*d))</f>
        <v>4.569856802215189</v>
      </c>
    </row>
    <row r="112" spans="1:2" ht="12.75">
      <c r="A112" s="20">
        <f>IF(d=0,0,$I$11)</f>
        <v>4.275444679663246</v>
      </c>
      <c r="B112" s="20">
        <f>-d</f>
        <v>-1</v>
      </c>
    </row>
  </sheetData>
  <mergeCells count="1">
    <mergeCell ref="F4:G4"/>
  </mergeCells>
  <printOptions/>
  <pageMargins left="0.75" right="0.75" top="1" bottom="1" header="0" footer="0"/>
  <pageSetup horizontalDpi="300" verticalDpi="300" orientation="portrait" paperSize="9" r:id="rId4"/>
  <drawing r:id="rId3"/>
  <legacyDrawing r:id="rId2"/>
  <oleObjects>
    <oleObject progId="Equation.3" shapeId="27953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 C.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Ubeda castellanos</dc:creator>
  <cp:keywords/>
  <dc:description/>
  <cp:lastModifiedBy>yair</cp:lastModifiedBy>
  <cp:lastPrinted>2000-01-26T20:12:50Z</cp:lastPrinted>
  <dcterms:created xsi:type="dcterms:W3CDTF">1999-04-01T15:55:42Z</dcterms:created>
  <dcterms:modified xsi:type="dcterms:W3CDTF">2005-06-08T23:40:20Z</dcterms:modified>
  <cp:category/>
  <cp:version/>
  <cp:contentType/>
  <cp:contentStatus/>
</cp:coreProperties>
</file>